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OPRAVNÉ PRÁCE 2021\REALIZACE\SPS\SPS OZ (-63321036-) Olomouc - Nová Ulice ON - oprava\ZD pro uchazeče\"/>
    </mc:Choice>
  </mc:AlternateContent>
  <bookViews>
    <workbookView xWindow="0" yWindow="0" windowWidth="19245" windowHeight="11610"/>
  </bookViews>
  <sheets>
    <sheet name="Rekapitulace zakázky" sheetId="1" r:id="rId1"/>
    <sheet name="SO01 - 03 - stavební úpravy" sheetId="2" r:id="rId2"/>
    <sheet name="SO01 - 02 - střecha" sheetId="3" r:id="rId3"/>
    <sheet name="SO01 - 01 - Sanace" sheetId="4" r:id="rId4"/>
    <sheet name="SO 02 - Oprava silnoproud..." sheetId="5" r:id="rId5"/>
    <sheet name="SO 02.1 - Stavební přípom..." sheetId="6" r:id="rId6"/>
    <sheet name="SO03 - bytová jednotka" sheetId="7" r:id="rId7"/>
    <sheet name="VRN - Vedlejší rozpočtové..." sheetId="8" r:id="rId8"/>
    <sheet name="Pokyny pro vyplnění" sheetId="9" r:id="rId9"/>
  </sheets>
  <definedNames>
    <definedName name="_xlnm._FilterDatabase" localSheetId="4" hidden="1">'SO 02 - Oprava silnoproud...'!$C$85:$K$212</definedName>
    <definedName name="_xlnm._FilterDatabase" localSheetId="5" hidden="1">'SO 02.1 - Stavební přípom...'!$C$94:$K$132</definedName>
    <definedName name="_xlnm._FilterDatabase" localSheetId="3" hidden="1">'SO01 - 01 - Sanace'!$C$98:$K$248</definedName>
    <definedName name="_xlnm._FilterDatabase" localSheetId="2" hidden="1">'SO01 - 02 - střecha'!$C$95:$K$222</definedName>
    <definedName name="_xlnm._FilterDatabase" localSheetId="1" hidden="1">'SO01 - 03 - stavební úpravy'!$C$115:$K$610</definedName>
    <definedName name="_xlnm._FilterDatabase" localSheetId="6" hidden="1">'SO03 - bytová jednotka'!$C$95:$K$314</definedName>
    <definedName name="_xlnm._FilterDatabase" localSheetId="7" hidden="1">'VRN - Vedlejší rozpočtové...'!$C$82:$K$98</definedName>
    <definedName name="_xlnm.Print_Titles" localSheetId="0">'Rekapitulace zakázky'!$52:$52</definedName>
    <definedName name="_xlnm.Print_Titles" localSheetId="4">'SO 02 - Oprava silnoproud...'!$85:$85</definedName>
    <definedName name="_xlnm.Print_Titles" localSheetId="5">'SO 02.1 - Stavební přípom...'!$94:$94</definedName>
    <definedName name="_xlnm.Print_Titles" localSheetId="3">'SO01 - 01 - Sanace'!$98:$98</definedName>
    <definedName name="_xlnm.Print_Titles" localSheetId="2">'SO01 - 02 - střecha'!$95:$95</definedName>
    <definedName name="_xlnm.Print_Titles" localSheetId="1">'SO01 - 03 - stavební úpravy'!$115:$115</definedName>
    <definedName name="_xlnm.Print_Titles" localSheetId="6">'SO03 - bytová jednotka'!$95:$95</definedName>
    <definedName name="_xlnm.Print_Titles" localSheetId="7">'VRN - Vedlejší rozpočtové...'!$82:$82</definedName>
    <definedName name="_xlnm.Print_Area" localSheetId="0">'Rekapitulace zakázky'!$D$4:$AO$36,'Rekapitulace zakázky'!$C$42:$AQ$64</definedName>
    <definedName name="_xlnm.Print_Area" localSheetId="4">'SO 02 - Oprava silnoproud...'!$C$4:$J$41,'SO 02 - Oprava silnoproud...'!$C$47:$J$65,'SO 02 - Oprava silnoproud...'!$C$71:$K$212</definedName>
    <definedName name="_xlnm.Print_Area" localSheetId="5">'SO 02.1 - Stavební přípom...'!$C$4:$J$41,'SO 02.1 - Stavební přípom...'!$C$47:$J$74,'SO 02.1 - Stavební přípom...'!$C$80:$K$132</definedName>
    <definedName name="_xlnm.Print_Area" localSheetId="3">'SO01 - 01 - Sanace'!$C$4:$J$41,'SO01 - 01 - Sanace'!$C$47:$J$78,'SO01 - 01 - Sanace'!$C$84:$K$248</definedName>
    <definedName name="_xlnm.Print_Area" localSheetId="2">'SO01 - 02 - střecha'!$C$4:$J$41,'SO01 - 02 - střecha'!$C$47:$J$75,'SO01 - 02 - střecha'!$C$81:$K$222</definedName>
    <definedName name="_xlnm.Print_Area" localSheetId="1">'SO01 - 03 - stavební úpravy'!$C$4:$J$41,'SO01 - 03 - stavební úpravy'!$C$47:$J$95,'SO01 - 03 - stavební úpravy'!$C$101:$K$610</definedName>
    <definedName name="_xlnm.Print_Area" localSheetId="6">'SO03 - bytová jednotka'!$C$4:$J$39,'SO03 - bytová jednotka'!$C$45:$J$77,'SO03 - bytová jednotka'!$C$83:$K$314</definedName>
    <definedName name="_xlnm.Print_Area" localSheetId="7">'VRN - Vedlejší rozpočtové...'!$C$4:$J$39,'VRN - Vedlejší rozpočtové...'!$C$45:$J$64,'VRN - Vedlejší rozpočtové...'!$C$70:$K$98</definedName>
  </definedNames>
  <calcPr calcId="162913"/>
</workbook>
</file>

<file path=xl/calcChain.xml><?xml version="1.0" encoding="utf-8"?>
<calcChain xmlns="http://schemas.openxmlformats.org/spreadsheetml/2006/main">
  <c r="J37" i="8" l="1"/>
  <c r="J36" i="8"/>
  <c r="AY63" i="1"/>
  <c r="J35" i="8"/>
  <c r="AX63" i="1"/>
  <c r="BI98" i="8"/>
  <c r="BH98" i="8"/>
  <c r="BG98" i="8"/>
  <c r="BF98" i="8"/>
  <c r="T98" i="8"/>
  <c r="T97" i="8" s="1"/>
  <c r="R98" i="8"/>
  <c r="R97" i="8" s="1"/>
  <c r="P98" i="8"/>
  <c r="P97" i="8"/>
  <c r="BI95" i="8"/>
  <c r="BH95" i="8"/>
  <c r="BG95" i="8"/>
  <c r="BF95" i="8"/>
  <c r="T95" i="8"/>
  <c r="R95" i="8"/>
  <c r="P95" i="8"/>
  <c r="BI94" i="8"/>
  <c r="BH94" i="8"/>
  <c r="BG94" i="8"/>
  <c r="BF94" i="8"/>
  <c r="T94" i="8"/>
  <c r="R94" i="8"/>
  <c r="P94" i="8"/>
  <c r="BI92" i="8"/>
  <c r="BH92" i="8"/>
  <c r="BG92" i="8"/>
  <c r="BF92" i="8"/>
  <c r="T92" i="8"/>
  <c r="R92" i="8"/>
  <c r="P92" i="8"/>
  <c r="BI91" i="8"/>
  <c r="BH91" i="8"/>
  <c r="BG91" i="8"/>
  <c r="BF91" i="8"/>
  <c r="T91" i="8"/>
  <c r="R91" i="8"/>
  <c r="P91" i="8"/>
  <c r="BI89" i="8"/>
  <c r="BH89" i="8"/>
  <c r="BG89" i="8"/>
  <c r="BF89" i="8"/>
  <c r="T89" i="8"/>
  <c r="R89" i="8"/>
  <c r="P89" i="8"/>
  <c r="BI88" i="8"/>
  <c r="BH88" i="8"/>
  <c r="BG88" i="8"/>
  <c r="BF88" i="8"/>
  <c r="T88" i="8"/>
  <c r="R88" i="8"/>
  <c r="P88" i="8"/>
  <c r="BI87" i="8"/>
  <c r="BH87" i="8"/>
  <c r="BG87" i="8"/>
  <c r="BF87" i="8"/>
  <c r="T87" i="8"/>
  <c r="R87" i="8"/>
  <c r="P87" i="8"/>
  <c r="BI86" i="8"/>
  <c r="BH86" i="8"/>
  <c r="BG86" i="8"/>
  <c r="BF86" i="8"/>
  <c r="T86" i="8"/>
  <c r="R86" i="8"/>
  <c r="P86" i="8"/>
  <c r="BI85" i="8"/>
  <c r="BH85" i="8"/>
  <c r="BG85" i="8"/>
  <c r="BF85" i="8"/>
  <c r="T85" i="8"/>
  <c r="R85" i="8"/>
  <c r="P85" i="8"/>
  <c r="F77" i="8"/>
  <c r="E75" i="8"/>
  <c r="F52" i="8"/>
  <c r="E50" i="8"/>
  <c r="J24" i="8"/>
  <c r="E24" i="8"/>
  <c r="J55" i="8"/>
  <c r="J23" i="8"/>
  <c r="J21" i="8"/>
  <c r="E21" i="8"/>
  <c r="J79" i="8"/>
  <c r="J20" i="8"/>
  <c r="J18" i="8"/>
  <c r="E18" i="8"/>
  <c r="F55" i="8"/>
  <c r="J17" i="8"/>
  <c r="J15" i="8"/>
  <c r="E15" i="8"/>
  <c r="F54" i="8"/>
  <c r="J14" i="8"/>
  <c r="J12" i="8"/>
  <c r="J77" i="8" s="1"/>
  <c r="E7" i="8"/>
  <c r="E73" i="8" s="1"/>
  <c r="J37" i="7"/>
  <c r="J36" i="7"/>
  <c r="AY62" i="1"/>
  <c r="J35" i="7"/>
  <c r="AX62" i="1" s="1"/>
  <c r="BI301" i="7"/>
  <c r="BH301" i="7"/>
  <c r="BG301" i="7"/>
  <c r="BF301" i="7"/>
  <c r="T301" i="7"/>
  <c r="R301" i="7"/>
  <c r="P301" i="7"/>
  <c r="BI294" i="7"/>
  <c r="BH294" i="7"/>
  <c r="BG294" i="7"/>
  <c r="BF294" i="7"/>
  <c r="T294" i="7"/>
  <c r="R294" i="7"/>
  <c r="P294" i="7"/>
  <c r="BI293" i="7"/>
  <c r="BH293" i="7"/>
  <c r="BG293" i="7"/>
  <c r="BF293" i="7"/>
  <c r="T293" i="7"/>
  <c r="R293" i="7"/>
  <c r="P293" i="7"/>
  <c r="BI292" i="7"/>
  <c r="BH292" i="7"/>
  <c r="BG292" i="7"/>
  <c r="BF292" i="7"/>
  <c r="T292" i="7"/>
  <c r="R292" i="7"/>
  <c r="P292" i="7"/>
  <c r="BI278" i="7"/>
  <c r="BH278" i="7"/>
  <c r="BG278" i="7"/>
  <c r="BF278" i="7"/>
  <c r="T278" i="7"/>
  <c r="R278" i="7"/>
  <c r="P278" i="7"/>
  <c r="BI276" i="7"/>
  <c r="BH276" i="7"/>
  <c r="BG276" i="7"/>
  <c r="BF276" i="7"/>
  <c r="T276" i="7"/>
  <c r="R276" i="7"/>
  <c r="P276" i="7"/>
  <c r="BI275" i="7"/>
  <c r="BH275" i="7"/>
  <c r="BG275" i="7"/>
  <c r="BF275" i="7"/>
  <c r="T275" i="7"/>
  <c r="R275" i="7"/>
  <c r="P275" i="7"/>
  <c r="BI273" i="7"/>
  <c r="BH273" i="7"/>
  <c r="BG273" i="7"/>
  <c r="BF273" i="7"/>
  <c r="T273" i="7"/>
  <c r="R273" i="7"/>
  <c r="P273" i="7"/>
  <c r="BI271" i="7"/>
  <c r="BH271" i="7"/>
  <c r="BG271" i="7"/>
  <c r="BF271" i="7"/>
  <c r="T271" i="7"/>
  <c r="R271" i="7"/>
  <c r="P271" i="7"/>
  <c r="BI269" i="7"/>
  <c r="BH269" i="7"/>
  <c r="BG269" i="7"/>
  <c r="BF269" i="7"/>
  <c r="T269" i="7"/>
  <c r="R269" i="7"/>
  <c r="P269" i="7"/>
  <c r="BI265" i="7"/>
  <c r="BH265" i="7"/>
  <c r="BG265" i="7"/>
  <c r="BF265" i="7"/>
  <c r="T265" i="7"/>
  <c r="R265" i="7"/>
  <c r="P265" i="7"/>
  <c r="BI261" i="7"/>
  <c r="BH261" i="7"/>
  <c r="BG261" i="7"/>
  <c r="BF261" i="7"/>
  <c r="T261" i="7"/>
  <c r="R261" i="7"/>
  <c r="P261" i="7"/>
  <c r="BI257" i="7"/>
  <c r="BH257" i="7"/>
  <c r="BG257" i="7"/>
  <c r="BF257" i="7"/>
  <c r="T257" i="7"/>
  <c r="R257" i="7"/>
  <c r="P257" i="7"/>
  <c r="BI255" i="7"/>
  <c r="BH255" i="7"/>
  <c r="BG255" i="7"/>
  <c r="BF255" i="7"/>
  <c r="T255" i="7"/>
  <c r="R255" i="7"/>
  <c r="P255" i="7"/>
  <c r="BI251" i="7"/>
  <c r="BH251" i="7"/>
  <c r="BG251" i="7"/>
  <c r="BF251" i="7"/>
  <c r="T251" i="7"/>
  <c r="R251" i="7"/>
  <c r="P251" i="7"/>
  <c r="BI247" i="7"/>
  <c r="BH247" i="7"/>
  <c r="BG247" i="7"/>
  <c r="BF247" i="7"/>
  <c r="T247" i="7"/>
  <c r="R247" i="7"/>
  <c r="P247" i="7"/>
  <c r="BI245" i="7"/>
  <c r="BH245" i="7"/>
  <c r="BG245" i="7"/>
  <c r="BF245" i="7"/>
  <c r="T245" i="7"/>
  <c r="R245" i="7"/>
  <c r="P245" i="7"/>
  <c r="BI244" i="7"/>
  <c r="BH244" i="7"/>
  <c r="BG244" i="7"/>
  <c r="BF244" i="7"/>
  <c r="T244" i="7"/>
  <c r="R244" i="7"/>
  <c r="P244" i="7"/>
  <c r="BI242" i="7"/>
  <c r="BH242" i="7"/>
  <c r="BG242" i="7"/>
  <c r="BF242" i="7"/>
  <c r="T242" i="7"/>
  <c r="R242" i="7"/>
  <c r="P242" i="7"/>
  <c r="BI235" i="7"/>
  <c r="BH235" i="7"/>
  <c r="BG235" i="7"/>
  <c r="BF235" i="7"/>
  <c r="T235" i="7"/>
  <c r="R235" i="7"/>
  <c r="P235" i="7"/>
  <c r="BI228" i="7"/>
  <c r="BH228" i="7"/>
  <c r="BG228" i="7"/>
  <c r="BF228" i="7"/>
  <c r="T228" i="7"/>
  <c r="R228" i="7"/>
  <c r="P228" i="7"/>
  <c r="BI227" i="7"/>
  <c r="BH227" i="7"/>
  <c r="BG227" i="7"/>
  <c r="BF227" i="7"/>
  <c r="T227" i="7"/>
  <c r="R227" i="7"/>
  <c r="P227" i="7"/>
  <c r="BI225" i="7"/>
  <c r="BH225" i="7"/>
  <c r="BG225" i="7"/>
  <c r="BF225" i="7"/>
  <c r="T225" i="7"/>
  <c r="R225" i="7"/>
  <c r="P225" i="7"/>
  <c r="BI224" i="7"/>
  <c r="BH224" i="7"/>
  <c r="BG224" i="7"/>
  <c r="BF224" i="7"/>
  <c r="T224" i="7"/>
  <c r="R224" i="7"/>
  <c r="P224" i="7"/>
  <c r="BI220" i="7"/>
  <c r="BH220" i="7"/>
  <c r="BG220" i="7"/>
  <c r="BF220" i="7"/>
  <c r="T220" i="7"/>
  <c r="R220" i="7"/>
  <c r="P220" i="7"/>
  <c r="BI219" i="7"/>
  <c r="BH219" i="7"/>
  <c r="BG219" i="7"/>
  <c r="BF219" i="7"/>
  <c r="T219" i="7"/>
  <c r="R219" i="7"/>
  <c r="P219" i="7"/>
  <c r="BI217" i="7"/>
  <c r="BH217" i="7"/>
  <c r="BG217" i="7"/>
  <c r="BF217" i="7"/>
  <c r="T217" i="7"/>
  <c r="R217" i="7"/>
  <c r="P217" i="7"/>
  <c r="BI213" i="7"/>
  <c r="BH213" i="7"/>
  <c r="BG213" i="7"/>
  <c r="BF213" i="7"/>
  <c r="T213" i="7"/>
  <c r="R213" i="7"/>
  <c r="P213" i="7"/>
  <c r="BI209" i="7"/>
  <c r="BH209" i="7"/>
  <c r="BG209" i="7"/>
  <c r="BF209" i="7"/>
  <c r="T209" i="7"/>
  <c r="R209" i="7"/>
  <c r="P209" i="7"/>
  <c r="BI207" i="7"/>
  <c r="BH207" i="7"/>
  <c r="BG207" i="7"/>
  <c r="BF207" i="7"/>
  <c r="T207" i="7"/>
  <c r="R207" i="7"/>
  <c r="P207" i="7"/>
  <c r="BI206" i="7"/>
  <c r="BH206" i="7"/>
  <c r="BG206" i="7"/>
  <c r="BF206" i="7"/>
  <c r="T206" i="7"/>
  <c r="R206" i="7"/>
  <c r="P206" i="7"/>
  <c r="BI205" i="7"/>
  <c r="BH205" i="7"/>
  <c r="BG205" i="7"/>
  <c r="BF205" i="7"/>
  <c r="T205" i="7"/>
  <c r="R205" i="7"/>
  <c r="P205" i="7"/>
  <c r="BI204" i="7"/>
  <c r="BH204" i="7"/>
  <c r="BG204" i="7"/>
  <c r="BF204" i="7"/>
  <c r="T204" i="7"/>
  <c r="R204" i="7"/>
  <c r="P204" i="7"/>
  <c r="BI203" i="7"/>
  <c r="BH203" i="7"/>
  <c r="BG203" i="7"/>
  <c r="BF203" i="7"/>
  <c r="T203" i="7"/>
  <c r="R203" i="7"/>
  <c r="P203" i="7"/>
  <c r="BI201" i="7"/>
  <c r="BH201" i="7"/>
  <c r="BG201" i="7"/>
  <c r="BF201" i="7"/>
  <c r="T201" i="7"/>
  <c r="R201" i="7"/>
  <c r="P201"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3" i="7"/>
  <c r="BH193" i="7"/>
  <c r="BG193" i="7"/>
  <c r="BF193" i="7"/>
  <c r="T193" i="7"/>
  <c r="R193" i="7"/>
  <c r="P193" i="7"/>
  <c r="BI192" i="7"/>
  <c r="BH192" i="7"/>
  <c r="BG192" i="7"/>
  <c r="BF192" i="7"/>
  <c r="T192" i="7"/>
  <c r="R192" i="7"/>
  <c r="P192" i="7"/>
  <c r="BI185" i="7"/>
  <c r="BH185" i="7"/>
  <c r="BG185" i="7"/>
  <c r="BF185" i="7"/>
  <c r="T185" i="7"/>
  <c r="R185" i="7"/>
  <c r="P185" i="7"/>
  <c r="BI178" i="7"/>
  <c r="BH178" i="7"/>
  <c r="BG178" i="7"/>
  <c r="BF178" i="7"/>
  <c r="T178" i="7"/>
  <c r="R178" i="7"/>
  <c r="P178" i="7"/>
  <c r="BI176" i="7"/>
  <c r="BH176" i="7"/>
  <c r="BG176" i="7"/>
  <c r="BF176" i="7"/>
  <c r="T176" i="7"/>
  <c r="R176" i="7"/>
  <c r="P176" i="7"/>
  <c r="BI175" i="7"/>
  <c r="BH175" i="7"/>
  <c r="BG175" i="7"/>
  <c r="BF175" i="7"/>
  <c r="T175" i="7"/>
  <c r="R175" i="7"/>
  <c r="P175" i="7"/>
  <c r="BI174" i="7"/>
  <c r="BH174" i="7"/>
  <c r="BG174" i="7"/>
  <c r="BF174" i="7"/>
  <c r="T174" i="7"/>
  <c r="R174" i="7"/>
  <c r="P174" i="7"/>
  <c r="BI172" i="7"/>
  <c r="BH172" i="7"/>
  <c r="BG172" i="7"/>
  <c r="BF172" i="7"/>
  <c r="T172" i="7"/>
  <c r="R172" i="7"/>
  <c r="P172" i="7"/>
  <c r="BI171" i="7"/>
  <c r="BH171" i="7"/>
  <c r="BG171" i="7"/>
  <c r="BF171" i="7"/>
  <c r="T171" i="7"/>
  <c r="R171" i="7"/>
  <c r="P171" i="7"/>
  <c r="BI170" i="7"/>
  <c r="BH170" i="7"/>
  <c r="BG170" i="7"/>
  <c r="BF170" i="7"/>
  <c r="T170" i="7"/>
  <c r="R170" i="7"/>
  <c r="P170" i="7"/>
  <c r="BI169" i="7"/>
  <c r="BH169" i="7"/>
  <c r="BG169" i="7"/>
  <c r="BF169" i="7"/>
  <c r="T169" i="7"/>
  <c r="R169" i="7"/>
  <c r="P169" i="7"/>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0" i="7"/>
  <c r="BH160" i="7"/>
  <c r="BG160" i="7"/>
  <c r="BF160" i="7"/>
  <c r="T160" i="7"/>
  <c r="R160" i="7"/>
  <c r="P160" i="7"/>
  <c r="BI159" i="7"/>
  <c r="BH159" i="7"/>
  <c r="BG159" i="7"/>
  <c r="BF159" i="7"/>
  <c r="T159" i="7"/>
  <c r="R159" i="7"/>
  <c r="P159" i="7"/>
  <c r="BI157" i="7"/>
  <c r="BH157" i="7"/>
  <c r="BG157" i="7"/>
  <c r="BF157" i="7"/>
  <c r="T157" i="7"/>
  <c r="R157" i="7"/>
  <c r="P157" i="7"/>
  <c r="BI155" i="7"/>
  <c r="BH155" i="7"/>
  <c r="BG155" i="7"/>
  <c r="BF155" i="7"/>
  <c r="T155" i="7"/>
  <c r="R155" i="7"/>
  <c r="P155"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2" i="7"/>
  <c r="BH142" i="7"/>
  <c r="BG142" i="7"/>
  <c r="BF142" i="7"/>
  <c r="T142" i="7"/>
  <c r="T141" i="7"/>
  <c r="R142" i="7"/>
  <c r="R141" i="7"/>
  <c r="P142" i="7"/>
  <c r="P141" i="7"/>
  <c r="BI140" i="7"/>
  <c r="BH140" i="7"/>
  <c r="BG140" i="7"/>
  <c r="BF140" i="7"/>
  <c r="T140" i="7"/>
  <c r="R140" i="7"/>
  <c r="P140" i="7"/>
  <c r="BI138" i="7"/>
  <c r="BH138" i="7"/>
  <c r="BG138" i="7"/>
  <c r="BF138" i="7"/>
  <c r="T138" i="7"/>
  <c r="R138" i="7"/>
  <c r="P138" i="7"/>
  <c r="BI137" i="7"/>
  <c r="BH137" i="7"/>
  <c r="BG137" i="7"/>
  <c r="BF137" i="7"/>
  <c r="T137" i="7"/>
  <c r="R137" i="7"/>
  <c r="P137" i="7"/>
  <c r="BI135" i="7"/>
  <c r="BH135" i="7"/>
  <c r="BG135" i="7"/>
  <c r="BF135" i="7"/>
  <c r="T135" i="7"/>
  <c r="R135" i="7"/>
  <c r="P135" i="7"/>
  <c r="BI134" i="7"/>
  <c r="BH134" i="7"/>
  <c r="BG134" i="7"/>
  <c r="BF134" i="7"/>
  <c r="T134" i="7"/>
  <c r="R134" i="7"/>
  <c r="P134" i="7"/>
  <c r="BI133" i="7"/>
  <c r="BH133" i="7"/>
  <c r="BG133" i="7"/>
  <c r="BF133" i="7"/>
  <c r="T133" i="7"/>
  <c r="R133" i="7"/>
  <c r="P133" i="7"/>
  <c r="BI125" i="7"/>
  <c r="BH125" i="7"/>
  <c r="BG125" i="7"/>
  <c r="BF125" i="7"/>
  <c r="T125" i="7"/>
  <c r="R125" i="7"/>
  <c r="P125" i="7"/>
  <c r="BI124" i="7"/>
  <c r="BH124" i="7"/>
  <c r="BG124" i="7"/>
  <c r="BF124" i="7"/>
  <c r="T124" i="7"/>
  <c r="R124" i="7"/>
  <c r="P124" i="7"/>
  <c r="BI122" i="7"/>
  <c r="BH122" i="7"/>
  <c r="BG122" i="7"/>
  <c r="BF122" i="7"/>
  <c r="T122" i="7"/>
  <c r="R122" i="7"/>
  <c r="P122" i="7"/>
  <c r="BI119" i="7"/>
  <c r="BH119" i="7"/>
  <c r="BG119" i="7"/>
  <c r="BF119" i="7"/>
  <c r="T119" i="7"/>
  <c r="R119" i="7"/>
  <c r="P119" i="7"/>
  <c r="BI117" i="7"/>
  <c r="BH117" i="7"/>
  <c r="BG117" i="7"/>
  <c r="BF117" i="7"/>
  <c r="T117" i="7"/>
  <c r="R117" i="7"/>
  <c r="P117" i="7"/>
  <c r="BI116" i="7"/>
  <c r="BH116" i="7"/>
  <c r="BG116" i="7"/>
  <c r="BF116" i="7"/>
  <c r="T116" i="7"/>
  <c r="R116" i="7"/>
  <c r="P116" i="7"/>
  <c r="BI109" i="7"/>
  <c r="BH109" i="7"/>
  <c r="BG109" i="7"/>
  <c r="BF109" i="7"/>
  <c r="T109" i="7"/>
  <c r="R109" i="7"/>
  <c r="P109" i="7"/>
  <c r="BI102" i="7"/>
  <c r="BH102" i="7"/>
  <c r="BG102" i="7"/>
  <c r="BF102" i="7"/>
  <c r="T102" i="7"/>
  <c r="R102" i="7"/>
  <c r="P102" i="7"/>
  <c r="BI99" i="7"/>
  <c r="BH99" i="7"/>
  <c r="BG99" i="7"/>
  <c r="BF99" i="7"/>
  <c r="T99" i="7"/>
  <c r="T98" i="7"/>
  <c r="R99" i="7"/>
  <c r="R98" i="7"/>
  <c r="P99" i="7"/>
  <c r="P98" i="7"/>
  <c r="F90" i="7"/>
  <c r="E88" i="7"/>
  <c r="F52" i="7"/>
  <c r="E50" i="7"/>
  <c r="J24" i="7"/>
  <c r="E24" i="7"/>
  <c r="J93" i="7" s="1"/>
  <c r="J23" i="7"/>
  <c r="J21" i="7"/>
  <c r="E21" i="7"/>
  <c r="J92" i="7" s="1"/>
  <c r="J20" i="7"/>
  <c r="J18" i="7"/>
  <c r="E18" i="7"/>
  <c r="F55" i="7" s="1"/>
  <c r="J17" i="7"/>
  <c r="J15" i="7"/>
  <c r="E15" i="7"/>
  <c r="F92" i="7" s="1"/>
  <c r="J14" i="7"/>
  <c r="J12" i="7"/>
  <c r="J90" i="7" s="1"/>
  <c r="E7" i="7"/>
  <c r="E86" i="7"/>
  <c r="J39" i="6"/>
  <c r="J38" i="6"/>
  <c r="AY61" i="1" s="1"/>
  <c r="J37" i="6"/>
  <c r="AX61" i="1" s="1"/>
  <c r="BI131" i="6"/>
  <c r="BH131" i="6"/>
  <c r="BG131" i="6"/>
  <c r="BF131" i="6"/>
  <c r="T131" i="6"/>
  <c r="R131" i="6"/>
  <c r="P131" i="6"/>
  <c r="BI129" i="6"/>
  <c r="BH129" i="6"/>
  <c r="BG129" i="6"/>
  <c r="BF129" i="6"/>
  <c r="T129" i="6"/>
  <c r="R129" i="6"/>
  <c r="P129" i="6"/>
  <c r="BI128" i="6"/>
  <c r="BH128" i="6"/>
  <c r="BG128" i="6"/>
  <c r="BF128" i="6"/>
  <c r="T128" i="6"/>
  <c r="R128" i="6"/>
  <c r="P128" i="6"/>
  <c r="BI127" i="6"/>
  <c r="BH127" i="6"/>
  <c r="BG127" i="6"/>
  <c r="BF127" i="6"/>
  <c r="T127" i="6"/>
  <c r="R127" i="6"/>
  <c r="P127" i="6"/>
  <c r="BI125" i="6"/>
  <c r="BH125" i="6"/>
  <c r="BG125" i="6"/>
  <c r="BF125" i="6"/>
  <c r="T125" i="6"/>
  <c r="R125" i="6"/>
  <c r="P125" i="6"/>
  <c r="BI124" i="6"/>
  <c r="BH124" i="6"/>
  <c r="BG124" i="6"/>
  <c r="BF124" i="6"/>
  <c r="T124" i="6"/>
  <c r="R124" i="6"/>
  <c r="P124" i="6"/>
  <c r="BI121" i="6"/>
  <c r="BH121" i="6"/>
  <c r="BG121" i="6"/>
  <c r="BF121" i="6"/>
  <c r="T121" i="6"/>
  <c r="T120" i="6" s="1"/>
  <c r="R121" i="6"/>
  <c r="R120" i="6" s="1"/>
  <c r="P121" i="6"/>
  <c r="P120" i="6" s="1"/>
  <c r="BI119" i="6"/>
  <c r="BH119" i="6"/>
  <c r="BG119" i="6"/>
  <c r="BF119" i="6"/>
  <c r="T119" i="6"/>
  <c r="R119" i="6"/>
  <c r="P119" i="6"/>
  <c r="BI117" i="6"/>
  <c r="BH117" i="6"/>
  <c r="BG117" i="6"/>
  <c r="BF117" i="6"/>
  <c r="T117" i="6"/>
  <c r="R117" i="6"/>
  <c r="P117" i="6"/>
  <c r="BI116" i="6"/>
  <c r="BH116" i="6"/>
  <c r="BG116" i="6"/>
  <c r="BF116" i="6"/>
  <c r="T116" i="6"/>
  <c r="R116" i="6"/>
  <c r="P116" i="6"/>
  <c r="BI115" i="6"/>
  <c r="BH115" i="6"/>
  <c r="BG115" i="6"/>
  <c r="BF115" i="6"/>
  <c r="T115" i="6"/>
  <c r="R115" i="6"/>
  <c r="P115" i="6"/>
  <c r="BI113" i="6"/>
  <c r="BH113" i="6"/>
  <c r="BG113" i="6"/>
  <c r="BF113" i="6"/>
  <c r="T113" i="6"/>
  <c r="R113" i="6"/>
  <c r="P113" i="6"/>
  <c r="BI112" i="6"/>
  <c r="BH112" i="6"/>
  <c r="BG112" i="6"/>
  <c r="BF112" i="6"/>
  <c r="T112" i="6"/>
  <c r="R112" i="6"/>
  <c r="P112" i="6"/>
  <c r="BI111" i="6"/>
  <c r="BH111" i="6"/>
  <c r="BG111" i="6"/>
  <c r="BF111" i="6"/>
  <c r="T111" i="6"/>
  <c r="R111" i="6"/>
  <c r="P111" i="6"/>
  <c r="BI106" i="6"/>
  <c r="BH106" i="6"/>
  <c r="BG106" i="6"/>
  <c r="BF106" i="6"/>
  <c r="T106" i="6"/>
  <c r="T105" i="6" s="1"/>
  <c r="R106" i="6"/>
  <c r="R105" i="6"/>
  <c r="P106" i="6"/>
  <c r="P105" i="6"/>
  <c r="BI103" i="6"/>
  <c r="BH103" i="6"/>
  <c r="BG103" i="6"/>
  <c r="BF103" i="6"/>
  <c r="T103" i="6"/>
  <c r="R103" i="6"/>
  <c r="P103" i="6"/>
  <c r="BI102" i="6"/>
  <c r="BH102" i="6"/>
  <c r="BG102" i="6"/>
  <c r="BF102" i="6"/>
  <c r="T102" i="6"/>
  <c r="R102" i="6"/>
  <c r="P102" i="6"/>
  <c r="BI99" i="6"/>
  <c r="BH99" i="6"/>
  <c r="BG99" i="6"/>
  <c r="BF99" i="6"/>
  <c r="T99" i="6"/>
  <c r="R99" i="6"/>
  <c r="P99" i="6"/>
  <c r="BI98" i="6"/>
  <c r="BH98" i="6"/>
  <c r="BG98" i="6"/>
  <c r="BF98" i="6"/>
  <c r="T98" i="6"/>
  <c r="R98" i="6"/>
  <c r="P98" i="6"/>
  <c r="J92" i="6"/>
  <c r="F89" i="6"/>
  <c r="E87" i="6"/>
  <c r="J59" i="6"/>
  <c r="F56" i="6"/>
  <c r="E54" i="6"/>
  <c r="J23" i="6"/>
  <c r="E23" i="6"/>
  <c r="J91" i="6" s="1"/>
  <c r="J22" i="6"/>
  <c r="J20" i="6"/>
  <c r="E20" i="6"/>
  <c r="F59" i="6" s="1"/>
  <c r="J19" i="6"/>
  <c r="J17" i="6"/>
  <c r="E17" i="6"/>
  <c r="F58" i="6" s="1"/>
  <c r="J16" i="6"/>
  <c r="J14" i="6"/>
  <c r="J56" i="6" s="1"/>
  <c r="E7" i="6"/>
  <c r="E83" i="6"/>
  <c r="J39" i="5"/>
  <c r="J38" i="5"/>
  <c r="AY60" i="1" s="1"/>
  <c r="J37" i="5"/>
  <c r="AX60" i="1" s="1"/>
  <c r="BI212" i="5"/>
  <c r="BH212" i="5"/>
  <c r="BG212" i="5"/>
  <c r="BF212" i="5"/>
  <c r="T212" i="5"/>
  <c r="R212" i="5"/>
  <c r="P212" i="5"/>
  <c r="BI211" i="5"/>
  <c r="BH211" i="5"/>
  <c r="BG211" i="5"/>
  <c r="BF211" i="5"/>
  <c r="T211" i="5"/>
  <c r="R211" i="5"/>
  <c r="P211" i="5"/>
  <c r="BI210" i="5"/>
  <c r="BH210" i="5"/>
  <c r="BG210" i="5"/>
  <c r="BF210" i="5"/>
  <c r="T210" i="5"/>
  <c r="R210" i="5"/>
  <c r="P210" i="5"/>
  <c r="BI208" i="5"/>
  <c r="BH208" i="5"/>
  <c r="BG208" i="5"/>
  <c r="BF208" i="5"/>
  <c r="T208" i="5"/>
  <c r="R208" i="5"/>
  <c r="P208" i="5"/>
  <c r="BI207" i="5"/>
  <c r="BH207" i="5"/>
  <c r="BG207" i="5"/>
  <c r="BF207" i="5"/>
  <c r="T207" i="5"/>
  <c r="R207" i="5"/>
  <c r="P207" i="5"/>
  <c r="BI206" i="5"/>
  <c r="BH206" i="5"/>
  <c r="BG206" i="5"/>
  <c r="BF206" i="5"/>
  <c r="T206" i="5"/>
  <c r="R206" i="5"/>
  <c r="P206" i="5"/>
  <c r="BI205" i="5"/>
  <c r="BH205" i="5"/>
  <c r="BG205" i="5"/>
  <c r="BF205" i="5"/>
  <c r="T205" i="5"/>
  <c r="R205" i="5"/>
  <c r="P205" i="5"/>
  <c r="BI204" i="5"/>
  <c r="BH204" i="5"/>
  <c r="BG204" i="5"/>
  <c r="BF204" i="5"/>
  <c r="T204" i="5"/>
  <c r="R204" i="5"/>
  <c r="P204" i="5"/>
  <c r="BI203" i="5"/>
  <c r="BH203" i="5"/>
  <c r="BG203" i="5"/>
  <c r="BF203" i="5"/>
  <c r="T203" i="5"/>
  <c r="R203" i="5"/>
  <c r="P203" i="5"/>
  <c r="BI202" i="5"/>
  <c r="BH202" i="5"/>
  <c r="BG202" i="5"/>
  <c r="BF202" i="5"/>
  <c r="T202" i="5"/>
  <c r="R202" i="5"/>
  <c r="P202" i="5"/>
  <c r="BI201" i="5"/>
  <c r="BH201" i="5"/>
  <c r="BG201" i="5"/>
  <c r="BF201" i="5"/>
  <c r="T201" i="5"/>
  <c r="R201" i="5"/>
  <c r="P201" i="5"/>
  <c r="BI199" i="5"/>
  <c r="BH199" i="5"/>
  <c r="BG199" i="5"/>
  <c r="BF199" i="5"/>
  <c r="T199" i="5"/>
  <c r="R199" i="5"/>
  <c r="P199" i="5"/>
  <c r="BI198" i="5"/>
  <c r="BH198" i="5"/>
  <c r="BG198" i="5"/>
  <c r="BF198" i="5"/>
  <c r="T198" i="5"/>
  <c r="R198" i="5"/>
  <c r="P198" i="5"/>
  <c r="BI197" i="5"/>
  <c r="BH197" i="5"/>
  <c r="BG197" i="5"/>
  <c r="BF197" i="5"/>
  <c r="T197" i="5"/>
  <c r="R197" i="5"/>
  <c r="P197" i="5"/>
  <c r="BI196" i="5"/>
  <c r="BH196" i="5"/>
  <c r="BG196" i="5"/>
  <c r="BF196" i="5"/>
  <c r="T196" i="5"/>
  <c r="R196" i="5"/>
  <c r="P196" i="5"/>
  <c r="BI195" i="5"/>
  <c r="BH195" i="5"/>
  <c r="BG195" i="5"/>
  <c r="BF195" i="5"/>
  <c r="T195" i="5"/>
  <c r="R195" i="5"/>
  <c r="P195" i="5"/>
  <c r="BI194" i="5"/>
  <c r="BH194" i="5"/>
  <c r="BG194" i="5"/>
  <c r="BF194" i="5"/>
  <c r="T194" i="5"/>
  <c r="R194" i="5"/>
  <c r="P194" i="5"/>
  <c r="BI193" i="5"/>
  <c r="BH193" i="5"/>
  <c r="BG193" i="5"/>
  <c r="BF193" i="5"/>
  <c r="T193" i="5"/>
  <c r="R193" i="5"/>
  <c r="P193" i="5"/>
  <c r="BI192" i="5"/>
  <c r="BH192" i="5"/>
  <c r="BG192" i="5"/>
  <c r="BF192" i="5"/>
  <c r="T192" i="5"/>
  <c r="R192" i="5"/>
  <c r="P192" i="5"/>
  <c r="BI190" i="5"/>
  <c r="BH190" i="5"/>
  <c r="BG190" i="5"/>
  <c r="BF190" i="5"/>
  <c r="T190" i="5"/>
  <c r="R190" i="5"/>
  <c r="P190" i="5"/>
  <c r="BI189" i="5"/>
  <c r="BH189" i="5"/>
  <c r="BG189" i="5"/>
  <c r="BF189" i="5"/>
  <c r="T189" i="5"/>
  <c r="R189" i="5"/>
  <c r="P189" i="5"/>
  <c r="BI188" i="5"/>
  <c r="BH188" i="5"/>
  <c r="BG188" i="5"/>
  <c r="BF188" i="5"/>
  <c r="T188" i="5"/>
  <c r="R188" i="5"/>
  <c r="P188" i="5"/>
  <c r="BI186" i="5"/>
  <c r="BH186" i="5"/>
  <c r="BG186" i="5"/>
  <c r="BF186" i="5"/>
  <c r="T186" i="5"/>
  <c r="R186" i="5"/>
  <c r="P186" i="5"/>
  <c r="BI185" i="5"/>
  <c r="BH185" i="5"/>
  <c r="BG185" i="5"/>
  <c r="BF185" i="5"/>
  <c r="T185" i="5"/>
  <c r="R185" i="5"/>
  <c r="P185" i="5"/>
  <c r="BI184" i="5"/>
  <c r="BH184" i="5"/>
  <c r="BG184" i="5"/>
  <c r="BF184" i="5"/>
  <c r="T184" i="5"/>
  <c r="R184" i="5"/>
  <c r="P184" i="5"/>
  <c r="BI183" i="5"/>
  <c r="BH183" i="5"/>
  <c r="BG183" i="5"/>
  <c r="BF183" i="5"/>
  <c r="T183" i="5"/>
  <c r="R183" i="5"/>
  <c r="P183" i="5"/>
  <c r="BI182" i="5"/>
  <c r="BH182" i="5"/>
  <c r="BG182" i="5"/>
  <c r="BF182" i="5"/>
  <c r="T182" i="5"/>
  <c r="R182" i="5"/>
  <c r="P182" i="5"/>
  <c r="BI181" i="5"/>
  <c r="BH181" i="5"/>
  <c r="BG181" i="5"/>
  <c r="BF181" i="5"/>
  <c r="T181" i="5"/>
  <c r="R181" i="5"/>
  <c r="P181" i="5"/>
  <c r="BI179" i="5"/>
  <c r="BH179" i="5"/>
  <c r="BG179" i="5"/>
  <c r="BF179" i="5"/>
  <c r="T179" i="5"/>
  <c r="R179" i="5"/>
  <c r="P179" i="5"/>
  <c r="BI178" i="5"/>
  <c r="BH178" i="5"/>
  <c r="BG178" i="5"/>
  <c r="BF178" i="5"/>
  <c r="T178" i="5"/>
  <c r="R178" i="5"/>
  <c r="P178" i="5"/>
  <c r="BI176" i="5"/>
  <c r="BH176" i="5"/>
  <c r="BG176" i="5"/>
  <c r="BF176" i="5"/>
  <c r="T176" i="5"/>
  <c r="R176" i="5"/>
  <c r="P176" i="5"/>
  <c r="BI175" i="5"/>
  <c r="BH175" i="5"/>
  <c r="BG175" i="5"/>
  <c r="BF175" i="5"/>
  <c r="T175" i="5"/>
  <c r="R175" i="5"/>
  <c r="P175" i="5"/>
  <c r="BI172" i="5"/>
  <c r="BH172" i="5"/>
  <c r="BG172" i="5"/>
  <c r="BF172" i="5"/>
  <c r="T172" i="5"/>
  <c r="R172" i="5"/>
  <c r="P172"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5" i="5"/>
  <c r="BH165" i="5"/>
  <c r="BG165" i="5"/>
  <c r="BF165" i="5"/>
  <c r="T165" i="5"/>
  <c r="R165" i="5"/>
  <c r="P165" i="5"/>
  <c r="BI163" i="5"/>
  <c r="BH163" i="5"/>
  <c r="BG163" i="5"/>
  <c r="BF163" i="5"/>
  <c r="T163" i="5"/>
  <c r="R163" i="5"/>
  <c r="P163" i="5"/>
  <c r="BI162" i="5"/>
  <c r="BH162" i="5"/>
  <c r="BG162" i="5"/>
  <c r="BF162" i="5"/>
  <c r="T162" i="5"/>
  <c r="R162" i="5"/>
  <c r="P162" i="5"/>
  <c r="BI161" i="5"/>
  <c r="BH161" i="5"/>
  <c r="BG161" i="5"/>
  <c r="BF161" i="5"/>
  <c r="T161" i="5"/>
  <c r="R161" i="5"/>
  <c r="P161"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6" i="5"/>
  <c r="BH116" i="5"/>
  <c r="BG116" i="5"/>
  <c r="BF116" i="5"/>
  <c r="T116" i="5"/>
  <c r="R116" i="5"/>
  <c r="P116" i="5"/>
  <c r="BI114" i="5"/>
  <c r="BH114" i="5"/>
  <c r="BG114" i="5"/>
  <c r="BF114" i="5"/>
  <c r="T114" i="5"/>
  <c r="R114" i="5"/>
  <c r="P114" i="5"/>
  <c r="BI113" i="5"/>
  <c r="BH113" i="5"/>
  <c r="BG113" i="5"/>
  <c r="BF113" i="5"/>
  <c r="T113" i="5"/>
  <c r="R113" i="5"/>
  <c r="P113" i="5"/>
  <c r="BI112" i="5"/>
  <c r="BH112" i="5"/>
  <c r="BG112" i="5"/>
  <c r="BF112" i="5"/>
  <c r="T112" i="5"/>
  <c r="R112" i="5"/>
  <c r="P112"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4" i="5"/>
  <c r="BH94" i="5"/>
  <c r="BG94" i="5"/>
  <c r="BF94" i="5"/>
  <c r="T94" i="5"/>
  <c r="R94" i="5"/>
  <c r="P94" i="5"/>
  <c r="BI93" i="5"/>
  <c r="BH93" i="5"/>
  <c r="BG93" i="5"/>
  <c r="BF93" i="5"/>
  <c r="T93" i="5"/>
  <c r="R93" i="5"/>
  <c r="P93" i="5"/>
  <c r="BI92" i="5"/>
  <c r="BH92" i="5"/>
  <c r="BG92" i="5"/>
  <c r="BF92" i="5"/>
  <c r="T92" i="5"/>
  <c r="R92" i="5"/>
  <c r="P92" i="5"/>
  <c r="BI91" i="5"/>
  <c r="BH91" i="5"/>
  <c r="BG91" i="5"/>
  <c r="BF91" i="5"/>
  <c r="T91" i="5"/>
  <c r="R91" i="5"/>
  <c r="P91" i="5"/>
  <c r="BI90" i="5"/>
  <c r="BH90" i="5"/>
  <c r="BG90" i="5"/>
  <c r="BF90" i="5"/>
  <c r="T90" i="5"/>
  <c r="R90" i="5"/>
  <c r="P90" i="5"/>
  <c r="BI89" i="5"/>
  <c r="BH89" i="5"/>
  <c r="BG89" i="5"/>
  <c r="BF89" i="5"/>
  <c r="T89" i="5"/>
  <c r="R89" i="5"/>
  <c r="P89" i="5"/>
  <c r="BI88" i="5"/>
  <c r="BH88" i="5"/>
  <c r="BG88" i="5"/>
  <c r="BF88" i="5"/>
  <c r="T88" i="5"/>
  <c r="R88" i="5"/>
  <c r="P88" i="5"/>
  <c r="BI87" i="5"/>
  <c r="BH87" i="5"/>
  <c r="BG87" i="5"/>
  <c r="BF87" i="5"/>
  <c r="T87" i="5"/>
  <c r="R87" i="5"/>
  <c r="P87" i="5"/>
  <c r="J83" i="5"/>
  <c r="F80" i="5"/>
  <c r="E78" i="5"/>
  <c r="J59" i="5"/>
  <c r="F56" i="5"/>
  <c r="E54" i="5"/>
  <c r="J23" i="5"/>
  <c r="E23" i="5"/>
  <c r="J58" i="5" s="1"/>
  <c r="J22" i="5"/>
  <c r="J20" i="5"/>
  <c r="E20" i="5"/>
  <c r="F83" i="5" s="1"/>
  <c r="J19" i="5"/>
  <c r="J17" i="5"/>
  <c r="E17" i="5"/>
  <c r="F82" i="5" s="1"/>
  <c r="J16" i="5"/>
  <c r="J14" i="5"/>
  <c r="J80" i="5" s="1"/>
  <c r="E7" i="5"/>
  <c r="E74" i="5" s="1"/>
  <c r="J201" i="4"/>
  <c r="J39" i="4"/>
  <c r="J38" i="4"/>
  <c r="AY58" i="1"/>
  <c r="J37" i="4"/>
  <c r="AX58" i="1"/>
  <c r="BI248" i="4"/>
  <c r="BH248" i="4"/>
  <c r="BG248" i="4"/>
  <c r="BF248" i="4"/>
  <c r="T248" i="4"/>
  <c r="R248" i="4"/>
  <c r="P248" i="4"/>
  <c r="BI247" i="4"/>
  <c r="BH247" i="4"/>
  <c r="BG247" i="4"/>
  <c r="BF247" i="4"/>
  <c r="T247" i="4"/>
  <c r="R247" i="4"/>
  <c r="P247" i="4"/>
  <c r="BI245" i="4"/>
  <c r="BH245" i="4"/>
  <c r="BG245" i="4"/>
  <c r="BF245" i="4"/>
  <c r="T245" i="4"/>
  <c r="R245" i="4"/>
  <c r="P245" i="4"/>
  <c r="BI244" i="4"/>
  <c r="BH244" i="4"/>
  <c r="BG244" i="4"/>
  <c r="BF244" i="4"/>
  <c r="T244" i="4"/>
  <c r="R244" i="4"/>
  <c r="P244" i="4"/>
  <c r="BI243" i="4"/>
  <c r="BH243" i="4"/>
  <c r="BG243" i="4"/>
  <c r="BF243" i="4"/>
  <c r="T243" i="4"/>
  <c r="R243" i="4"/>
  <c r="P243" i="4"/>
  <c r="BI242" i="4"/>
  <c r="BH242" i="4"/>
  <c r="BG242" i="4"/>
  <c r="BF242" i="4"/>
  <c r="T242" i="4"/>
  <c r="R242" i="4"/>
  <c r="P242" i="4"/>
  <c r="BI241" i="4"/>
  <c r="BH241" i="4"/>
  <c r="BG241" i="4"/>
  <c r="BF241" i="4"/>
  <c r="T241" i="4"/>
  <c r="R241" i="4"/>
  <c r="P241" i="4"/>
  <c r="BI240" i="4"/>
  <c r="BH240" i="4"/>
  <c r="BG240" i="4"/>
  <c r="BF240" i="4"/>
  <c r="T240" i="4"/>
  <c r="R240" i="4"/>
  <c r="P240" i="4"/>
  <c r="BI239" i="4"/>
  <c r="BH239" i="4"/>
  <c r="BG239" i="4"/>
  <c r="BF239" i="4"/>
  <c r="T239" i="4"/>
  <c r="R239" i="4"/>
  <c r="P239" i="4"/>
  <c r="BI238" i="4"/>
  <c r="BH238" i="4"/>
  <c r="BG238" i="4"/>
  <c r="BF238" i="4"/>
  <c r="T238" i="4"/>
  <c r="R238" i="4"/>
  <c r="P238" i="4"/>
  <c r="BI236" i="4"/>
  <c r="BH236" i="4"/>
  <c r="BG236" i="4"/>
  <c r="BF236" i="4"/>
  <c r="T236" i="4"/>
  <c r="R236" i="4"/>
  <c r="P236" i="4"/>
  <c r="BI235" i="4"/>
  <c r="BH235" i="4"/>
  <c r="BG235" i="4"/>
  <c r="BF235" i="4"/>
  <c r="T235" i="4"/>
  <c r="R235" i="4"/>
  <c r="P235" i="4"/>
  <c r="BI234" i="4"/>
  <c r="BH234" i="4"/>
  <c r="BG234" i="4"/>
  <c r="BF234" i="4"/>
  <c r="T234" i="4"/>
  <c r="R234" i="4"/>
  <c r="P234" i="4"/>
  <c r="BI232" i="4"/>
  <c r="BH232" i="4"/>
  <c r="BG232" i="4"/>
  <c r="BF232" i="4"/>
  <c r="T232" i="4"/>
  <c r="R232" i="4"/>
  <c r="P232" i="4"/>
  <c r="BI231" i="4"/>
  <c r="BH231" i="4"/>
  <c r="BG231" i="4"/>
  <c r="BF231" i="4"/>
  <c r="T231" i="4"/>
  <c r="R231" i="4"/>
  <c r="P231" i="4"/>
  <c r="BI230" i="4"/>
  <c r="BH230" i="4"/>
  <c r="BG230" i="4"/>
  <c r="BF230" i="4"/>
  <c r="T230" i="4"/>
  <c r="R230" i="4"/>
  <c r="P230" i="4"/>
  <c r="BI229" i="4"/>
  <c r="BH229" i="4"/>
  <c r="BG229" i="4"/>
  <c r="BF229" i="4"/>
  <c r="T229" i="4"/>
  <c r="R229" i="4"/>
  <c r="P229" i="4"/>
  <c r="BI228" i="4"/>
  <c r="BH228" i="4"/>
  <c r="BG228" i="4"/>
  <c r="BF228" i="4"/>
  <c r="T228" i="4"/>
  <c r="R228" i="4"/>
  <c r="P228" i="4"/>
  <c r="BI226" i="4"/>
  <c r="BH226" i="4"/>
  <c r="BG226" i="4"/>
  <c r="BF226" i="4"/>
  <c r="T226" i="4"/>
  <c r="R226" i="4"/>
  <c r="P226" i="4"/>
  <c r="BI225" i="4"/>
  <c r="BH225" i="4"/>
  <c r="BG225" i="4"/>
  <c r="BF225" i="4"/>
  <c r="T225" i="4"/>
  <c r="R225" i="4"/>
  <c r="P225" i="4"/>
  <c r="BI224" i="4"/>
  <c r="BH224" i="4"/>
  <c r="BG224" i="4"/>
  <c r="BF224" i="4"/>
  <c r="T224" i="4"/>
  <c r="R224" i="4"/>
  <c r="P224" i="4"/>
  <c r="BI221" i="4"/>
  <c r="BH221" i="4"/>
  <c r="BG221" i="4"/>
  <c r="BF221" i="4"/>
  <c r="T221" i="4"/>
  <c r="R221" i="4"/>
  <c r="P221" i="4"/>
  <c r="BI220" i="4"/>
  <c r="BH220" i="4"/>
  <c r="BG220" i="4"/>
  <c r="BF220" i="4"/>
  <c r="T220" i="4"/>
  <c r="R220" i="4"/>
  <c r="P220" i="4"/>
  <c r="BI219" i="4"/>
  <c r="BH219" i="4"/>
  <c r="BG219" i="4"/>
  <c r="BF219" i="4"/>
  <c r="T219" i="4"/>
  <c r="R219" i="4"/>
  <c r="P219"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0" i="4"/>
  <c r="BH210" i="4"/>
  <c r="BG210" i="4"/>
  <c r="BF210" i="4"/>
  <c r="T210" i="4"/>
  <c r="R210" i="4"/>
  <c r="P210" i="4"/>
  <c r="BI209" i="4"/>
  <c r="BH209" i="4"/>
  <c r="BG209" i="4"/>
  <c r="BF209" i="4"/>
  <c r="T209" i="4"/>
  <c r="R209" i="4"/>
  <c r="P209" i="4"/>
  <c r="BI207" i="4"/>
  <c r="BH207" i="4"/>
  <c r="BG207" i="4"/>
  <c r="BF207" i="4"/>
  <c r="T207" i="4"/>
  <c r="T206" i="4"/>
  <c r="R207" i="4"/>
  <c r="R206" i="4" s="1"/>
  <c r="P207" i="4"/>
  <c r="P206" i="4"/>
  <c r="BI205" i="4"/>
  <c r="BH205" i="4"/>
  <c r="BG205" i="4"/>
  <c r="BF205" i="4"/>
  <c r="T205" i="4"/>
  <c r="R205" i="4"/>
  <c r="P205" i="4"/>
  <c r="BI204" i="4"/>
  <c r="BH204" i="4"/>
  <c r="BG204" i="4"/>
  <c r="BF204" i="4"/>
  <c r="T204" i="4"/>
  <c r="R204" i="4"/>
  <c r="P204" i="4"/>
  <c r="BI203" i="4"/>
  <c r="BH203" i="4"/>
  <c r="BG203" i="4"/>
  <c r="BF203" i="4"/>
  <c r="T203" i="4"/>
  <c r="R203" i="4"/>
  <c r="P203" i="4"/>
  <c r="J70" i="4"/>
  <c r="BI199" i="4"/>
  <c r="BH199" i="4"/>
  <c r="BG199" i="4"/>
  <c r="BF199" i="4"/>
  <c r="T199" i="4"/>
  <c r="R199" i="4"/>
  <c r="P199" i="4"/>
  <c r="BI198" i="4"/>
  <c r="BH198" i="4"/>
  <c r="BG198" i="4"/>
  <c r="BF198" i="4"/>
  <c r="T198" i="4"/>
  <c r="R198" i="4"/>
  <c r="P198"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9" i="4"/>
  <c r="BH189" i="4"/>
  <c r="BG189" i="4"/>
  <c r="BF189" i="4"/>
  <c r="T189" i="4"/>
  <c r="R189" i="4"/>
  <c r="P189" i="4"/>
  <c r="BI187" i="4"/>
  <c r="BH187" i="4"/>
  <c r="BG187" i="4"/>
  <c r="BF187" i="4"/>
  <c r="T187" i="4"/>
  <c r="R187" i="4"/>
  <c r="P187" i="4"/>
  <c r="BI186" i="4"/>
  <c r="BH186" i="4"/>
  <c r="BG186" i="4"/>
  <c r="BF186" i="4"/>
  <c r="T186" i="4"/>
  <c r="R186" i="4"/>
  <c r="P186" i="4"/>
  <c r="BI185" i="4"/>
  <c r="BH185" i="4"/>
  <c r="BG185" i="4"/>
  <c r="BF185" i="4"/>
  <c r="T185" i="4"/>
  <c r="R185" i="4"/>
  <c r="P185" i="4"/>
  <c r="BI173" i="4"/>
  <c r="BH173" i="4"/>
  <c r="BG173" i="4"/>
  <c r="BF173" i="4"/>
  <c r="T173" i="4"/>
  <c r="R173" i="4"/>
  <c r="P173" i="4"/>
  <c r="BI161" i="4"/>
  <c r="BH161" i="4"/>
  <c r="BG161" i="4"/>
  <c r="BF161" i="4"/>
  <c r="T161" i="4"/>
  <c r="R161" i="4"/>
  <c r="P161" i="4"/>
  <c r="BI149" i="4"/>
  <c r="BH149" i="4"/>
  <c r="BG149" i="4"/>
  <c r="BF149" i="4"/>
  <c r="T149" i="4"/>
  <c r="R149" i="4"/>
  <c r="P149" i="4"/>
  <c r="BI137" i="4"/>
  <c r="BH137" i="4"/>
  <c r="BG137" i="4"/>
  <c r="BF137" i="4"/>
  <c r="T137" i="4"/>
  <c r="R137" i="4"/>
  <c r="P137" i="4"/>
  <c r="BI125" i="4"/>
  <c r="BH125" i="4"/>
  <c r="BG125" i="4"/>
  <c r="BF125" i="4"/>
  <c r="T125" i="4"/>
  <c r="R125" i="4"/>
  <c r="P125" i="4"/>
  <c r="BI124" i="4"/>
  <c r="BH124" i="4"/>
  <c r="BG124" i="4"/>
  <c r="BF124" i="4"/>
  <c r="T124" i="4"/>
  <c r="R124" i="4"/>
  <c r="P124" i="4"/>
  <c r="BI122" i="4"/>
  <c r="BH122" i="4"/>
  <c r="BG122" i="4"/>
  <c r="BF122" i="4"/>
  <c r="T122" i="4"/>
  <c r="R122" i="4"/>
  <c r="P122" i="4"/>
  <c r="BI121" i="4"/>
  <c r="BH121" i="4"/>
  <c r="BG121" i="4"/>
  <c r="BF121" i="4"/>
  <c r="T121" i="4"/>
  <c r="R121" i="4"/>
  <c r="P121" i="4"/>
  <c r="BI119" i="4"/>
  <c r="BH119" i="4"/>
  <c r="BG119" i="4"/>
  <c r="BF119" i="4"/>
  <c r="T119" i="4"/>
  <c r="R119" i="4"/>
  <c r="P119" i="4"/>
  <c r="BI118" i="4"/>
  <c r="BH118" i="4"/>
  <c r="BG118" i="4"/>
  <c r="BF118" i="4"/>
  <c r="T118" i="4"/>
  <c r="R118" i="4"/>
  <c r="P118"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1" i="4"/>
  <c r="BH101" i="4"/>
  <c r="BG101" i="4"/>
  <c r="BF101" i="4"/>
  <c r="T101" i="4"/>
  <c r="R101" i="4"/>
  <c r="P101" i="4"/>
  <c r="F93" i="4"/>
  <c r="E91" i="4"/>
  <c r="F56" i="4"/>
  <c r="E54" i="4"/>
  <c r="J26" i="4"/>
  <c r="E26" i="4"/>
  <c r="J59" i="4"/>
  <c r="J25" i="4"/>
  <c r="J23" i="4"/>
  <c r="E23" i="4"/>
  <c r="J95" i="4"/>
  <c r="J22" i="4"/>
  <c r="J20" i="4"/>
  <c r="E20" i="4"/>
  <c r="F59" i="4"/>
  <c r="J19" i="4"/>
  <c r="J17" i="4"/>
  <c r="E17" i="4"/>
  <c r="F95" i="4"/>
  <c r="J16" i="4"/>
  <c r="J14" i="4"/>
  <c r="J93" i="4"/>
  <c r="E7" i="4"/>
  <c r="E50" i="4" s="1"/>
  <c r="J39" i="3"/>
  <c r="J38" i="3"/>
  <c r="AY57" i="1"/>
  <c r="J37" i="3"/>
  <c r="AX57" i="1"/>
  <c r="BI221" i="3"/>
  <c r="BH221" i="3"/>
  <c r="BG221" i="3"/>
  <c r="BF221" i="3"/>
  <c r="T221" i="3"/>
  <c r="T220" i="3"/>
  <c r="R221" i="3"/>
  <c r="R220" i="3"/>
  <c r="P221" i="3"/>
  <c r="P220" i="3"/>
  <c r="BI217" i="3"/>
  <c r="BH217" i="3"/>
  <c r="BG217" i="3"/>
  <c r="BF217" i="3"/>
  <c r="T217" i="3"/>
  <c r="R217" i="3"/>
  <c r="P217" i="3"/>
  <c r="BI214" i="3"/>
  <c r="BH214" i="3"/>
  <c r="BG214" i="3"/>
  <c r="BF214" i="3"/>
  <c r="T214" i="3"/>
  <c r="R214" i="3"/>
  <c r="P214" i="3"/>
  <c r="BI212" i="3"/>
  <c r="BH212" i="3"/>
  <c r="BG212" i="3"/>
  <c r="BF212" i="3"/>
  <c r="T212" i="3"/>
  <c r="R212" i="3"/>
  <c r="P212" i="3"/>
  <c r="BI210" i="3"/>
  <c r="BH210" i="3"/>
  <c r="BG210" i="3"/>
  <c r="BF210" i="3"/>
  <c r="T210" i="3"/>
  <c r="R210" i="3"/>
  <c r="P210" i="3"/>
  <c r="BI205" i="3"/>
  <c r="BH205" i="3"/>
  <c r="BG205" i="3"/>
  <c r="BF205" i="3"/>
  <c r="T205" i="3"/>
  <c r="R205" i="3"/>
  <c r="P205" i="3"/>
  <c r="BI200" i="3"/>
  <c r="BH200" i="3"/>
  <c r="BG200" i="3"/>
  <c r="BF200" i="3"/>
  <c r="T200" i="3"/>
  <c r="R200" i="3"/>
  <c r="P200" i="3"/>
  <c r="BI198" i="3"/>
  <c r="BH198" i="3"/>
  <c r="BG198" i="3"/>
  <c r="BF198" i="3"/>
  <c r="T198" i="3"/>
  <c r="R198" i="3"/>
  <c r="P198" i="3"/>
  <c r="BI193" i="3"/>
  <c r="BH193" i="3"/>
  <c r="BG193" i="3"/>
  <c r="BF193" i="3"/>
  <c r="T193" i="3"/>
  <c r="R193" i="3"/>
  <c r="P193" i="3"/>
  <c r="BI192" i="3"/>
  <c r="BH192" i="3"/>
  <c r="BG192" i="3"/>
  <c r="BF192" i="3"/>
  <c r="T192" i="3"/>
  <c r="R192" i="3"/>
  <c r="P192" i="3"/>
  <c r="BI190" i="3"/>
  <c r="BH190" i="3"/>
  <c r="BG190" i="3"/>
  <c r="BF190" i="3"/>
  <c r="T190" i="3"/>
  <c r="R190" i="3"/>
  <c r="P190" i="3"/>
  <c r="BI189" i="3"/>
  <c r="BH189" i="3"/>
  <c r="BG189" i="3"/>
  <c r="BF189" i="3"/>
  <c r="T189" i="3"/>
  <c r="R189" i="3"/>
  <c r="P189" i="3"/>
  <c r="BI188" i="3"/>
  <c r="BH188" i="3"/>
  <c r="BG188" i="3"/>
  <c r="BF188" i="3"/>
  <c r="T188" i="3"/>
  <c r="R188" i="3"/>
  <c r="P188" i="3"/>
  <c r="BI186" i="3"/>
  <c r="BH186" i="3"/>
  <c r="BG186" i="3"/>
  <c r="BF186" i="3"/>
  <c r="T186" i="3"/>
  <c r="R186" i="3"/>
  <c r="P186" i="3"/>
  <c r="BI184" i="3"/>
  <c r="BH184" i="3"/>
  <c r="BG184" i="3"/>
  <c r="BF184" i="3"/>
  <c r="T184" i="3"/>
  <c r="R184" i="3"/>
  <c r="P184" i="3"/>
  <c r="BI182" i="3"/>
  <c r="BH182" i="3"/>
  <c r="BG182" i="3"/>
  <c r="BF182" i="3"/>
  <c r="T182" i="3"/>
  <c r="R182" i="3"/>
  <c r="P182" i="3"/>
  <c r="BI180" i="3"/>
  <c r="BH180" i="3"/>
  <c r="BG180" i="3"/>
  <c r="BF180" i="3"/>
  <c r="T180" i="3"/>
  <c r="R180" i="3"/>
  <c r="P180" i="3"/>
  <c r="BI178" i="3"/>
  <c r="BH178" i="3"/>
  <c r="BG178" i="3"/>
  <c r="BF178" i="3"/>
  <c r="T178" i="3"/>
  <c r="R178" i="3"/>
  <c r="P178" i="3"/>
  <c r="BI176" i="3"/>
  <c r="BH176" i="3"/>
  <c r="BG176" i="3"/>
  <c r="BF176" i="3"/>
  <c r="T176" i="3"/>
  <c r="R176" i="3"/>
  <c r="P176" i="3"/>
  <c r="BI173" i="3"/>
  <c r="BH173" i="3"/>
  <c r="BG173" i="3"/>
  <c r="BF173" i="3"/>
  <c r="T173" i="3"/>
  <c r="R173" i="3"/>
  <c r="P173" i="3"/>
  <c r="BI172" i="3"/>
  <c r="BH172" i="3"/>
  <c r="BG172" i="3"/>
  <c r="BF172" i="3"/>
  <c r="T172" i="3"/>
  <c r="R172" i="3"/>
  <c r="P172" i="3"/>
  <c r="BI171" i="3"/>
  <c r="BH171" i="3"/>
  <c r="BG171" i="3"/>
  <c r="BF171" i="3"/>
  <c r="T171" i="3"/>
  <c r="R171" i="3"/>
  <c r="P171" i="3"/>
  <c r="BI169" i="3"/>
  <c r="BH169" i="3"/>
  <c r="BG169" i="3"/>
  <c r="BF169" i="3"/>
  <c r="T169" i="3"/>
  <c r="R169" i="3"/>
  <c r="P169" i="3"/>
  <c r="BI168" i="3"/>
  <c r="BH168" i="3"/>
  <c r="BG168" i="3"/>
  <c r="BF168" i="3"/>
  <c r="T168" i="3"/>
  <c r="R168" i="3"/>
  <c r="P168"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50" i="3"/>
  <c r="BH150" i="3"/>
  <c r="BG150" i="3"/>
  <c r="BF150" i="3"/>
  <c r="T150" i="3"/>
  <c r="R150" i="3"/>
  <c r="P150" i="3"/>
  <c r="BI146" i="3"/>
  <c r="BH146" i="3"/>
  <c r="BG146" i="3"/>
  <c r="BF146" i="3"/>
  <c r="T146" i="3"/>
  <c r="R146" i="3"/>
  <c r="P146"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0" i="3"/>
  <c r="BH130" i="3"/>
  <c r="BG130" i="3"/>
  <c r="BF130" i="3"/>
  <c r="T130" i="3"/>
  <c r="R130" i="3"/>
  <c r="P130" i="3"/>
  <c r="BI125" i="3"/>
  <c r="BH125" i="3"/>
  <c r="BG125" i="3"/>
  <c r="BF125" i="3"/>
  <c r="T125" i="3"/>
  <c r="R125" i="3"/>
  <c r="P125"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T113" i="3"/>
  <c r="R114" i="3"/>
  <c r="R113" i="3" s="1"/>
  <c r="P114" i="3"/>
  <c r="P113" i="3"/>
  <c r="BI111" i="3"/>
  <c r="BH111" i="3"/>
  <c r="BG111" i="3"/>
  <c r="BF111" i="3"/>
  <c r="T111" i="3"/>
  <c r="T110" i="3" s="1"/>
  <c r="R111" i="3"/>
  <c r="R110" i="3" s="1"/>
  <c r="P111" i="3"/>
  <c r="P110" i="3" s="1"/>
  <c r="BI109" i="3"/>
  <c r="BH109" i="3"/>
  <c r="BG109" i="3"/>
  <c r="BF109" i="3"/>
  <c r="T109" i="3"/>
  <c r="R109" i="3"/>
  <c r="P109" i="3"/>
  <c r="BI107" i="3"/>
  <c r="BH107" i="3"/>
  <c r="BG107" i="3"/>
  <c r="BF107" i="3"/>
  <c r="T107" i="3"/>
  <c r="R107" i="3"/>
  <c r="P107" i="3"/>
  <c r="BI106" i="3"/>
  <c r="BH106" i="3"/>
  <c r="BG106" i="3"/>
  <c r="BF106" i="3"/>
  <c r="T106" i="3"/>
  <c r="R106" i="3"/>
  <c r="P106" i="3"/>
  <c r="BI103" i="3"/>
  <c r="BH103" i="3"/>
  <c r="BG103" i="3"/>
  <c r="BF103" i="3"/>
  <c r="T103" i="3"/>
  <c r="R103" i="3"/>
  <c r="P103" i="3"/>
  <c r="BI101" i="3"/>
  <c r="BH101" i="3"/>
  <c r="BG101" i="3"/>
  <c r="BF101" i="3"/>
  <c r="T101" i="3"/>
  <c r="R101" i="3"/>
  <c r="P101" i="3"/>
  <c r="BI99" i="3"/>
  <c r="BH99" i="3"/>
  <c r="BG99" i="3"/>
  <c r="BF99" i="3"/>
  <c r="T99" i="3"/>
  <c r="R99" i="3"/>
  <c r="P99" i="3"/>
  <c r="F90" i="3"/>
  <c r="E88" i="3"/>
  <c r="F56" i="3"/>
  <c r="E54" i="3"/>
  <c r="J26" i="3"/>
  <c r="E26" i="3"/>
  <c r="J93" i="3" s="1"/>
  <c r="J25" i="3"/>
  <c r="J23" i="3"/>
  <c r="E23" i="3"/>
  <c r="J92" i="3" s="1"/>
  <c r="J22" i="3"/>
  <c r="J20" i="3"/>
  <c r="E20" i="3"/>
  <c r="F93" i="3" s="1"/>
  <c r="J19" i="3"/>
  <c r="J17" i="3"/>
  <c r="E17" i="3"/>
  <c r="F92" i="3" s="1"/>
  <c r="J16" i="3"/>
  <c r="J14" i="3"/>
  <c r="J90" i="3" s="1"/>
  <c r="E7" i="3"/>
  <c r="E84" i="3"/>
  <c r="J39" i="2"/>
  <c r="J38" i="2"/>
  <c r="AY56" i="1" s="1"/>
  <c r="J37" i="2"/>
  <c r="AX56" i="1"/>
  <c r="BI609" i="2"/>
  <c r="BH609" i="2"/>
  <c r="BG609" i="2"/>
  <c r="BF609" i="2"/>
  <c r="T609" i="2"/>
  <c r="R609" i="2"/>
  <c r="P609" i="2"/>
  <c r="BI608" i="2"/>
  <c r="BH608" i="2"/>
  <c r="BG608" i="2"/>
  <c r="BF608" i="2"/>
  <c r="T608" i="2"/>
  <c r="R608" i="2"/>
  <c r="P608" i="2"/>
  <c r="BI606" i="2"/>
  <c r="BH606" i="2"/>
  <c r="BG606" i="2"/>
  <c r="BF606" i="2"/>
  <c r="T606" i="2"/>
  <c r="R606" i="2"/>
  <c r="P606" i="2"/>
  <c r="BI605" i="2"/>
  <c r="BH605" i="2"/>
  <c r="BG605" i="2"/>
  <c r="BF605" i="2"/>
  <c r="T605" i="2"/>
  <c r="R605" i="2"/>
  <c r="P605" i="2"/>
  <c r="BI604" i="2"/>
  <c r="BH604" i="2"/>
  <c r="BG604" i="2"/>
  <c r="BF604" i="2"/>
  <c r="T604" i="2"/>
  <c r="R604" i="2"/>
  <c r="P604" i="2"/>
  <c r="BI602" i="2"/>
  <c r="BH602" i="2"/>
  <c r="BG602" i="2"/>
  <c r="BF602" i="2"/>
  <c r="T602" i="2"/>
  <c r="R602" i="2"/>
  <c r="P602" i="2"/>
  <c r="BI600" i="2"/>
  <c r="BH600" i="2"/>
  <c r="BG600" i="2"/>
  <c r="BF600" i="2"/>
  <c r="T600" i="2"/>
  <c r="R600" i="2"/>
  <c r="P600" i="2"/>
  <c r="BI598" i="2"/>
  <c r="BH598" i="2"/>
  <c r="BG598" i="2"/>
  <c r="BF598" i="2"/>
  <c r="T598" i="2"/>
  <c r="R598" i="2"/>
  <c r="P598" i="2"/>
  <c r="BI595" i="2"/>
  <c r="BH595" i="2"/>
  <c r="BG595" i="2"/>
  <c r="BF595" i="2"/>
  <c r="T595" i="2"/>
  <c r="R595" i="2"/>
  <c r="P595" i="2"/>
  <c r="BI593" i="2"/>
  <c r="BH593" i="2"/>
  <c r="BG593" i="2"/>
  <c r="BF593" i="2"/>
  <c r="T593" i="2"/>
  <c r="R593" i="2"/>
  <c r="P593" i="2"/>
  <c r="BI591" i="2"/>
  <c r="BH591" i="2"/>
  <c r="BG591" i="2"/>
  <c r="BF591" i="2"/>
  <c r="T591" i="2"/>
  <c r="R591" i="2"/>
  <c r="P591" i="2"/>
  <c r="BI590" i="2"/>
  <c r="BH590" i="2"/>
  <c r="BG590" i="2"/>
  <c r="BF590" i="2"/>
  <c r="T590" i="2"/>
  <c r="R590" i="2"/>
  <c r="P590" i="2"/>
  <c r="BI586" i="2"/>
  <c r="BH586" i="2"/>
  <c r="BG586" i="2"/>
  <c r="BF586" i="2"/>
  <c r="T586" i="2"/>
  <c r="R586" i="2"/>
  <c r="P586" i="2"/>
  <c r="BI582" i="2"/>
  <c r="BH582" i="2"/>
  <c r="BG582" i="2"/>
  <c r="BF582" i="2"/>
  <c r="T582" i="2"/>
  <c r="R582" i="2"/>
  <c r="P582" i="2"/>
  <c r="BI578" i="2"/>
  <c r="BH578" i="2"/>
  <c r="BG578" i="2"/>
  <c r="BF578" i="2"/>
  <c r="T578" i="2"/>
  <c r="R578" i="2"/>
  <c r="P578" i="2"/>
  <c r="BI574" i="2"/>
  <c r="BH574" i="2"/>
  <c r="BG574" i="2"/>
  <c r="BF574" i="2"/>
  <c r="T574" i="2"/>
  <c r="R574" i="2"/>
  <c r="P574" i="2"/>
  <c r="BI572" i="2"/>
  <c r="BH572" i="2"/>
  <c r="BG572" i="2"/>
  <c r="BF572" i="2"/>
  <c r="T572" i="2"/>
  <c r="R572" i="2"/>
  <c r="P572" i="2"/>
  <c r="BI568" i="2"/>
  <c r="BH568" i="2"/>
  <c r="BG568" i="2"/>
  <c r="BF568" i="2"/>
  <c r="T568" i="2"/>
  <c r="R568" i="2"/>
  <c r="P568" i="2"/>
  <c r="BI563" i="2"/>
  <c r="BH563" i="2"/>
  <c r="BG563" i="2"/>
  <c r="BF563" i="2"/>
  <c r="T563" i="2"/>
  <c r="R563" i="2"/>
  <c r="P563" i="2"/>
  <c r="BI558" i="2"/>
  <c r="BH558" i="2"/>
  <c r="BG558" i="2"/>
  <c r="BF558" i="2"/>
  <c r="T558" i="2"/>
  <c r="R558" i="2"/>
  <c r="P558" i="2"/>
  <c r="BI554" i="2"/>
  <c r="BH554" i="2"/>
  <c r="BG554" i="2"/>
  <c r="BF554" i="2"/>
  <c r="T554" i="2"/>
  <c r="R554" i="2"/>
  <c r="P554" i="2"/>
  <c r="BI552" i="2"/>
  <c r="BH552" i="2"/>
  <c r="BG552" i="2"/>
  <c r="BF552" i="2"/>
  <c r="T552" i="2"/>
  <c r="R552" i="2"/>
  <c r="P552" i="2"/>
  <c r="BI550" i="2"/>
  <c r="BH550" i="2"/>
  <c r="BG550" i="2"/>
  <c r="BF550" i="2"/>
  <c r="T550" i="2"/>
  <c r="R550" i="2"/>
  <c r="P550" i="2"/>
  <c r="BI545" i="2"/>
  <c r="BH545" i="2"/>
  <c r="BG545" i="2"/>
  <c r="BF545" i="2"/>
  <c r="T545" i="2"/>
  <c r="R545" i="2"/>
  <c r="P545" i="2"/>
  <c r="BI541" i="2"/>
  <c r="BH541" i="2"/>
  <c r="BG541" i="2"/>
  <c r="BF541" i="2"/>
  <c r="T541" i="2"/>
  <c r="R541" i="2"/>
  <c r="P541" i="2"/>
  <c r="BI537" i="2"/>
  <c r="BH537" i="2"/>
  <c r="BG537" i="2"/>
  <c r="BF537" i="2"/>
  <c r="T537" i="2"/>
  <c r="R537" i="2"/>
  <c r="P537" i="2"/>
  <c r="BI532" i="2"/>
  <c r="BH532" i="2"/>
  <c r="BG532" i="2"/>
  <c r="BF532" i="2"/>
  <c r="T532" i="2"/>
  <c r="R532" i="2"/>
  <c r="P532" i="2"/>
  <c r="BI527" i="2"/>
  <c r="BH527" i="2"/>
  <c r="BG527" i="2"/>
  <c r="BF527" i="2"/>
  <c r="T527" i="2"/>
  <c r="R527" i="2"/>
  <c r="P527" i="2"/>
  <c r="BI525" i="2"/>
  <c r="BH525" i="2"/>
  <c r="BG525" i="2"/>
  <c r="BF525" i="2"/>
  <c r="T525" i="2"/>
  <c r="R525" i="2"/>
  <c r="P525" i="2"/>
  <c r="BI523" i="2"/>
  <c r="BH523" i="2"/>
  <c r="BG523" i="2"/>
  <c r="BF523" i="2"/>
  <c r="T523" i="2"/>
  <c r="R523" i="2"/>
  <c r="P523" i="2"/>
  <c r="BI518" i="2"/>
  <c r="BH518" i="2"/>
  <c r="BG518" i="2"/>
  <c r="BF518" i="2"/>
  <c r="T518" i="2"/>
  <c r="R518" i="2"/>
  <c r="P518" i="2"/>
  <c r="BI509" i="2"/>
  <c r="BH509" i="2"/>
  <c r="BG509" i="2"/>
  <c r="BF509" i="2"/>
  <c r="T509" i="2"/>
  <c r="R509" i="2"/>
  <c r="P509" i="2"/>
  <c r="BI508" i="2"/>
  <c r="BH508" i="2"/>
  <c r="BG508" i="2"/>
  <c r="BF508" i="2"/>
  <c r="T508" i="2"/>
  <c r="R508" i="2"/>
  <c r="P508" i="2"/>
  <c r="BI507" i="2"/>
  <c r="BH507" i="2"/>
  <c r="BG507" i="2"/>
  <c r="BF507" i="2"/>
  <c r="T507" i="2"/>
  <c r="R507" i="2"/>
  <c r="P507" i="2"/>
  <c r="BI502" i="2"/>
  <c r="BH502" i="2"/>
  <c r="BG502" i="2"/>
  <c r="BF502" i="2"/>
  <c r="T502" i="2"/>
  <c r="R502" i="2"/>
  <c r="P502" i="2"/>
  <c r="BI499" i="2"/>
  <c r="BH499" i="2"/>
  <c r="BG499" i="2"/>
  <c r="BF499" i="2"/>
  <c r="T499" i="2"/>
  <c r="R499" i="2"/>
  <c r="P499" i="2"/>
  <c r="BI497" i="2"/>
  <c r="BH497" i="2"/>
  <c r="BG497" i="2"/>
  <c r="BF497" i="2"/>
  <c r="T497" i="2"/>
  <c r="R497" i="2"/>
  <c r="P497" i="2"/>
  <c r="BI495" i="2"/>
  <c r="BH495" i="2"/>
  <c r="BG495" i="2"/>
  <c r="BF495" i="2"/>
  <c r="T495" i="2"/>
  <c r="R495" i="2"/>
  <c r="P495" i="2"/>
  <c r="BI493" i="2"/>
  <c r="BH493" i="2"/>
  <c r="BG493" i="2"/>
  <c r="BF493" i="2"/>
  <c r="T493" i="2"/>
  <c r="R493" i="2"/>
  <c r="P493" i="2"/>
  <c r="BI491" i="2"/>
  <c r="BH491" i="2"/>
  <c r="BG491" i="2"/>
  <c r="BF491" i="2"/>
  <c r="T491" i="2"/>
  <c r="R491" i="2"/>
  <c r="P491" i="2"/>
  <c r="BI489" i="2"/>
  <c r="BH489" i="2"/>
  <c r="BG489" i="2"/>
  <c r="BF489" i="2"/>
  <c r="T489" i="2"/>
  <c r="R489" i="2"/>
  <c r="P489" i="2"/>
  <c r="BI487" i="2"/>
  <c r="BH487" i="2"/>
  <c r="BG487" i="2"/>
  <c r="BF487" i="2"/>
  <c r="T487" i="2"/>
  <c r="R487" i="2"/>
  <c r="P487" i="2"/>
  <c r="BI478" i="2"/>
  <c r="BH478" i="2"/>
  <c r="BG478" i="2"/>
  <c r="BF478" i="2"/>
  <c r="T478" i="2"/>
  <c r="R478" i="2"/>
  <c r="P478" i="2"/>
  <c r="BI476" i="2"/>
  <c r="BH476" i="2"/>
  <c r="BG476" i="2"/>
  <c r="BF476" i="2"/>
  <c r="T476" i="2"/>
  <c r="R476" i="2"/>
  <c r="P476" i="2"/>
  <c r="BI467" i="2"/>
  <c r="BH467" i="2"/>
  <c r="BG467" i="2"/>
  <c r="BF467" i="2"/>
  <c r="T467" i="2"/>
  <c r="R467" i="2"/>
  <c r="P467" i="2"/>
  <c r="BI465" i="2"/>
  <c r="BH465" i="2"/>
  <c r="BG465" i="2"/>
  <c r="BF465" i="2"/>
  <c r="T465" i="2"/>
  <c r="R465" i="2"/>
  <c r="P465" i="2"/>
  <c r="BI463" i="2"/>
  <c r="BH463" i="2"/>
  <c r="BG463" i="2"/>
  <c r="BF463" i="2"/>
  <c r="T463" i="2"/>
  <c r="R463" i="2"/>
  <c r="P463" i="2"/>
  <c r="BI461" i="2"/>
  <c r="BH461" i="2"/>
  <c r="BG461" i="2"/>
  <c r="BF461" i="2"/>
  <c r="T461" i="2"/>
  <c r="R461" i="2"/>
  <c r="P461" i="2"/>
  <c r="BI459" i="2"/>
  <c r="BH459" i="2"/>
  <c r="BG459" i="2"/>
  <c r="BF459" i="2"/>
  <c r="T459" i="2"/>
  <c r="R459" i="2"/>
  <c r="P459" i="2"/>
  <c r="BI457" i="2"/>
  <c r="BH457" i="2"/>
  <c r="BG457" i="2"/>
  <c r="BF457" i="2"/>
  <c r="T457" i="2"/>
  <c r="R457" i="2"/>
  <c r="P457" i="2"/>
  <c r="BI455" i="2"/>
  <c r="BH455" i="2"/>
  <c r="BG455" i="2"/>
  <c r="BF455" i="2"/>
  <c r="T455" i="2"/>
  <c r="R455" i="2"/>
  <c r="P455" i="2"/>
  <c r="BI454" i="2"/>
  <c r="BH454" i="2"/>
  <c r="BG454" i="2"/>
  <c r="BF454" i="2"/>
  <c r="T454" i="2"/>
  <c r="R454" i="2"/>
  <c r="P454" i="2"/>
  <c r="BI452" i="2"/>
  <c r="BH452" i="2"/>
  <c r="BG452" i="2"/>
  <c r="BF452" i="2"/>
  <c r="T452" i="2"/>
  <c r="R452" i="2"/>
  <c r="P452" i="2"/>
  <c r="BI450" i="2"/>
  <c r="BH450" i="2"/>
  <c r="BG450" i="2"/>
  <c r="BF450" i="2"/>
  <c r="T450" i="2"/>
  <c r="R450" i="2"/>
  <c r="P450" i="2"/>
  <c r="BI445" i="2"/>
  <c r="BH445" i="2"/>
  <c r="BG445" i="2"/>
  <c r="BF445" i="2"/>
  <c r="T445" i="2"/>
  <c r="R445" i="2"/>
  <c r="P445" i="2"/>
  <c r="BI440" i="2"/>
  <c r="BH440" i="2"/>
  <c r="BG440" i="2"/>
  <c r="BF440" i="2"/>
  <c r="T440" i="2"/>
  <c r="R440" i="2"/>
  <c r="P440" i="2"/>
  <c r="BI439" i="2"/>
  <c r="BH439" i="2"/>
  <c r="BG439" i="2"/>
  <c r="BF439" i="2"/>
  <c r="T439" i="2"/>
  <c r="R439" i="2"/>
  <c r="P439" i="2"/>
  <c r="BI437" i="2"/>
  <c r="BH437" i="2"/>
  <c r="BG437" i="2"/>
  <c r="BF437" i="2"/>
  <c r="T437" i="2"/>
  <c r="R437" i="2"/>
  <c r="P437" i="2"/>
  <c r="BI436" i="2"/>
  <c r="BH436" i="2"/>
  <c r="BG436" i="2"/>
  <c r="BF436" i="2"/>
  <c r="T436" i="2"/>
  <c r="R436" i="2"/>
  <c r="P436" i="2"/>
  <c r="BI434" i="2"/>
  <c r="BH434" i="2"/>
  <c r="BG434" i="2"/>
  <c r="BF434" i="2"/>
  <c r="T434" i="2"/>
  <c r="R434" i="2"/>
  <c r="P434" i="2"/>
  <c r="BI432" i="2"/>
  <c r="BH432" i="2"/>
  <c r="BG432" i="2"/>
  <c r="BF432" i="2"/>
  <c r="T432" i="2"/>
  <c r="R432" i="2"/>
  <c r="P432" i="2"/>
  <c r="BI429" i="2"/>
  <c r="BH429" i="2"/>
  <c r="BG429" i="2"/>
  <c r="BF429" i="2"/>
  <c r="T429" i="2"/>
  <c r="R429" i="2"/>
  <c r="P429" i="2"/>
  <c r="BI428" i="2"/>
  <c r="BH428" i="2"/>
  <c r="BG428" i="2"/>
  <c r="BF428" i="2"/>
  <c r="T428" i="2"/>
  <c r="R428" i="2"/>
  <c r="P428" i="2"/>
  <c r="BI427" i="2"/>
  <c r="BH427" i="2"/>
  <c r="BG427" i="2"/>
  <c r="BF427" i="2"/>
  <c r="T427" i="2"/>
  <c r="R427" i="2"/>
  <c r="P427" i="2"/>
  <c r="BI426" i="2"/>
  <c r="BH426" i="2"/>
  <c r="BG426" i="2"/>
  <c r="BF426" i="2"/>
  <c r="T426" i="2"/>
  <c r="R426" i="2"/>
  <c r="P426" i="2"/>
  <c r="BI425" i="2"/>
  <c r="BH425" i="2"/>
  <c r="BG425" i="2"/>
  <c r="BF425" i="2"/>
  <c r="T425" i="2"/>
  <c r="R425" i="2"/>
  <c r="P425" i="2"/>
  <c r="BI423" i="2"/>
  <c r="BH423" i="2"/>
  <c r="BG423" i="2"/>
  <c r="BF423" i="2"/>
  <c r="T423" i="2"/>
  <c r="R423" i="2"/>
  <c r="P423" i="2"/>
  <c r="BI422" i="2"/>
  <c r="BH422" i="2"/>
  <c r="BG422" i="2"/>
  <c r="BF422" i="2"/>
  <c r="T422" i="2"/>
  <c r="R422" i="2"/>
  <c r="P422" i="2"/>
  <c r="BI421" i="2"/>
  <c r="BH421" i="2"/>
  <c r="BG421" i="2"/>
  <c r="BF421" i="2"/>
  <c r="T421" i="2"/>
  <c r="R421" i="2"/>
  <c r="P421" i="2"/>
  <c r="BI419" i="2"/>
  <c r="BH419" i="2"/>
  <c r="BG419" i="2"/>
  <c r="BF419" i="2"/>
  <c r="T419" i="2"/>
  <c r="R419" i="2"/>
  <c r="P419" i="2"/>
  <c r="BI418" i="2"/>
  <c r="BH418" i="2"/>
  <c r="BG418" i="2"/>
  <c r="BF418" i="2"/>
  <c r="T418" i="2"/>
  <c r="R418" i="2"/>
  <c r="P418" i="2"/>
  <c r="BI416" i="2"/>
  <c r="BH416" i="2"/>
  <c r="BG416" i="2"/>
  <c r="BF416" i="2"/>
  <c r="T416" i="2"/>
  <c r="R416" i="2"/>
  <c r="P416" i="2"/>
  <c r="BI415" i="2"/>
  <c r="BH415" i="2"/>
  <c r="BG415" i="2"/>
  <c r="BF415" i="2"/>
  <c r="T415" i="2"/>
  <c r="R415" i="2"/>
  <c r="P415" i="2"/>
  <c r="BI413" i="2"/>
  <c r="BH413" i="2"/>
  <c r="BG413" i="2"/>
  <c r="BF413" i="2"/>
  <c r="T413" i="2"/>
  <c r="R413" i="2"/>
  <c r="P413" i="2"/>
  <c r="BI412" i="2"/>
  <c r="BH412" i="2"/>
  <c r="BG412" i="2"/>
  <c r="BF412" i="2"/>
  <c r="T412" i="2"/>
  <c r="R412" i="2"/>
  <c r="P412" i="2"/>
  <c r="BI411" i="2"/>
  <c r="BH411" i="2"/>
  <c r="BG411" i="2"/>
  <c r="BF411" i="2"/>
  <c r="T411" i="2"/>
  <c r="R411" i="2"/>
  <c r="P411" i="2"/>
  <c r="BI410" i="2"/>
  <c r="BH410" i="2"/>
  <c r="BG410" i="2"/>
  <c r="BF410" i="2"/>
  <c r="T410" i="2"/>
  <c r="R410" i="2"/>
  <c r="P410" i="2"/>
  <c r="BI409" i="2"/>
  <c r="BH409" i="2"/>
  <c r="BG409" i="2"/>
  <c r="BF409" i="2"/>
  <c r="T409" i="2"/>
  <c r="R409" i="2"/>
  <c r="P409" i="2"/>
  <c r="BI408" i="2"/>
  <c r="BH408" i="2"/>
  <c r="BG408" i="2"/>
  <c r="BF408" i="2"/>
  <c r="T408" i="2"/>
  <c r="R408" i="2"/>
  <c r="P408" i="2"/>
  <c r="BI407" i="2"/>
  <c r="BH407" i="2"/>
  <c r="BG407" i="2"/>
  <c r="BF407" i="2"/>
  <c r="T407" i="2"/>
  <c r="R407" i="2"/>
  <c r="P407" i="2"/>
  <c r="BI405" i="2"/>
  <c r="BH405" i="2"/>
  <c r="BG405" i="2"/>
  <c r="BF405" i="2"/>
  <c r="T405" i="2"/>
  <c r="R405" i="2"/>
  <c r="P405" i="2"/>
  <c r="BI404" i="2"/>
  <c r="BH404" i="2"/>
  <c r="BG404" i="2"/>
  <c r="BF404" i="2"/>
  <c r="T404" i="2"/>
  <c r="R404" i="2"/>
  <c r="P404" i="2"/>
  <c r="BI403" i="2"/>
  <c r="BH403" i="2"/>
  <c r="BG403" i="2"/>
  <c r="BF403" i="2"/>
  <c r="T403" i="2"/>
  <c r="R403" i="2"/>
  <c r="P403" i="2"/>
  <c r="BI402" i="2"/>
  <c r="BH402" i="2"/>
  <c r="BG402" i="2"/>
  <c r="BF402" i="2"/>
  <c r="T402" i="2"/>
  <c r="R402" i="2"/>
  <c r="P402" i="2"/>
  <c r="BI401" i="2"/>
  <c r="BH401" i="2"/>
  <c r="BG401" i="2"/>
  <c r="BF401" i="2"/>
  <c r="T401" i="2"/>
  <c r="R401" i="2"/>
  <c r="P401" i="2"/>
  <c r="BI400" i="2"/>
  <c r="BH400" i="2"/>
  <c r="BG400" i="2"/>
  <c r="BF400" i="2"/>
  <c r="T400" i="2"/>
  <c r="R400" i="2"/>
  <c r="P400" i="2"/>
  <c r="BI399" i="2"/>
  <c r="BH399" i="2"/>
  <c r="BG399" i="2"/>
  <c r="BF399" i="2"/>
  <c r="T399" i="2"/>
  <c r="R399" i="2"/>
  <c r="P399" i="2"/>
  <c r="BI398" i="2"/>
  <c r="BH398" i="2"/>
  <c r="BG398" i="2"/>
  <c r="BF398" i="2"/>
  <c r="T398" i="2"/>
  <c r="R398" i="2"/>
  <c r="P398" i="2"/>
  <c r="BI397" i="2"/>
  <c r="BH397" i="2"/>
  <c r="BG397" i="2"/>
  <c r="BF397" i="2"/>
  <c r="T397" i="2"/>
  <c r="R397" i="2"/>
  <c r="P397" i="2"/>
  <c r="BI395" i="2"/>
  <c r="BH395" i="2"/>
  <c r="BG395" i="2"/>
  <c r="BF395" i="2"/>
  <c r="T395" i="2"/>
  <c r="R395" i="2"/>
  <c r="P395" i="2"/>
  <c r="BI394" i="2"/>
  <c r="BH394" i="2"/>
  <c r="BG394" i="2"/>
  <c r="BF394" i="2"/>
  <c r="T394" i="2"/>
  <c r="R394" i="2"/>
  <c r="P394" i="2"/>
  <c r="BI393" i="2"/>
  <c r="BH393" i="2"/>
  <c r="BG393" i="2"/>
  <c r="BF393" i="2"/>
  <c r="T393" i="2"/>
  <c r="R393" i="2"/>
  <c r="P393" i="2"/>
  <c r="BI391" i="2"/>
  <c r="BH391" i="2"/>
  <c r="BG391" i="2"/>
  <c r="BF391" i="2"/>
  <c r="T391" i="2"/>
  <c r="R391" i="2"/>
  <c r="P391" i="2"/>
  <c r="BI390" i="2"/>
  <c r="BH390" i="2"/>
  <c r="BG390" i="2"/>
  <c r="BF390" i="2"/>
  <c r="T390" i="2"/>
  <c r="R390" i="2"/>
  <c r="P390" i="2"/>
  <c r="BI389" i="2"/>
  <c r="BH389" i="2"/>
  <c r="BG389" i="2"/>
  <c r="BF389" i="2"/>
  <c r="T389" i="2"/>
  <c r="R389" i="2"/>
  <c r="P389" i="2"/>
  <c r="BI388" i="2"/>
  <c r="BH388" i="2"/>
  <c r="BG388" i="2"/>
  <c r="BF388" i="2"/>
  <c r="T388" i="2"/>
  <c r="R388" i="2"/>
  <c r="P388" i="2"/>
  <c r="BI387" i="2"/>
  <c r="BH387" i="2"/>
  <c r="BG387" i="2"/>
  <c r="BF387" i="2"/>
  <c r="T387" i="2"/>
  <c r="R387" i="2"/>
  <c r="P387" i="2"/>
  <c r="BI385" i="2"/>
  <c r="BH385" i="2"/>
  <c r="BG385" i="2"/>
  <c r="BF385" i="2"/>
  <c r="T385" i="2"/>
  <c r="R385" i="2"/>
  <c r="P385" i="2"/>
  <c r="BI383" i="2"/>
  <c r="BH383" i="2"/>
  <c r="BG383" i="2"/>
  <c r="BF383" i="2"/>
  <c r="T383" i="2"/>
  <c r="R383" i="2"/>
  <c r="P383" i="2"/>
  <c r="BI375" i="2"/>
  <c r="BH375" i="2"/>
  <c r="BG375" i="2"/>
  <c r="BF375" i="2"/>
  <c r="T375" i="2"/>
  <c r="R375" i="2"/>
  <c r="P375" i="2"/>
  <c r="BI373" i="2"/>
  <c r="BH373" i="2"/>
  <c r="BG373" i="2"/>
  <c r="BF373" i="2"/>
  <c r="T373" i="2"/>
  <c r="R373" i="2"/>
  <c r="P373" i="2"/>
  <c r="BI371" i="2"/>
  <c r="BH371" i="2"/>
  <c r="BG371" i="2"/>
  <c r="BF371" i="2"/>
  <c r="T371" i="2"/>
  <c r="R371" i="2"/>
  <c r="P371" i="2"/>
  <c r="BI363" i="2"/>
  <c r="BH363" i="2"/>
  <c r="BG363" i="2"/>
  <c r="BF363" i="2"/>
  <c r="T363" i="2"/>
  <c r="R363" i="2"/>
  <c r="P363" i="2"/>
  <c r="BI360" i="2"/>
  <c r="BH360" i="2"/>
  <c r="BG360" i="2"/>
  <c r="BF360" i="2"/>
  <c r="T360" i="2"/>
  <c r="T359" i="2" s="1"/>
  <c r="R360" i="2"/>
  <c r="R359" i="2" s="1"/>
  <c r="P360" i="2"/>
  <c r="P359" i="2" s="1"/>
  <c r="BI358" i="2"/>
  <c r="BH358" i="2"/>
  <c r="BG358" i="2"/>
  <c r="BF358" i="2"/>
  <c r="T358" i="2"/>
  <c r="R358" i="2"/>
  <c r="P358" i="2"/>
  <c r="BI356" i="2"/>
  <c r="BH356" i="2"/>
  <c r="BG356" i="2"/>
  <c r="BF356" i="2"/>
  <c r="T356" i="2"/>
  <c r="R356" i="2"/>
  <c r="P356" i="2"/>
  <c r="BI355" i="2"/>
  <c r="BH355" i="2"/>
  <c r="BG355" i="2"/>
  <c r="BF355" i="2"/>
  <c r="T355" i="2"/>
  <c r="R355" i="2"/>
  <c r="P355" i="2"/>
  <c r="BI354" i="2"/>
  <c r="BH354" i="2"/>
  <c r="BG354" i="2"/>
  <c r="BF354" i="2"/>
  <c r="T354" i="2"/>
  <c r="R354" i="2"/>
  <c r="P354" i="2"/>
  <c r="BI339" i="2"/>
  <c r="BH339" i="2"/>
  <c r="BG339" i="2"/>
  <c r="BF339" i="2"/>
  <c r="T339" i="2"/>
  <c r="R339" i="2"/>
  <c r="P339" i="2"/>
  <c r="BI338" i="2"/>
  <c r="BH338" i="2"/>
  <c r="BG338" i="2"/>
  <c r="BF338" i="2"/>
  <c r="T338" i="2"/>
  <c r="R338" i="2"/>
  <c r="P338" i="2"/>
  <c r="BI322" i="2"/>
  <c r="BH322" i="2"/>
  <c r="BG322" i="2"/>
  <c r="BF322" i="2"/>
  <c r="T322" i="2"/>
  <c r="R322" i="2"/>
  <c r="P322" i="2"/>
  <c r="BI321" i="2"/>
  <c r="BH321" i="2"/>
  <c r="BG321" i="2"/>
  <c r="BF321" i="2"/>
  <c r="T321" i="2"/>
  <c r="R321" i="2"/>
  <c r="P321" i="2"/>
  <c r="BI320" i="2"/>
  <c r="BH320" i="2"/>
  <c r="BG320" i="2"/>
  <c r="BF320" i="2"/>
  <c r="T320" i="2"/>
  <c r="R320" i="2"/>
  <c r="P320" i="2"/>
  <c r="BI318" i="2"/>
  <c r="BH318" i="2"/>
  <c r="BG318" i="2"/>
  <c r="BF318" i="2"/>
  <c r="T318" i="2"/>
  <c r="R318" i="2"/>
  <c r="P318" i="2"/>
  <c r="BI310" i="2"/>
  <c r="BH310" i="2"/>
  <c r="BG310" i="2"/>
  <c r="BF310" i="2"/>
  <c r="T310" i="2"/>
  <c r="R310" i="2"/>
  <c r="P310" i="2"/>
  <c r="BI302" i="2"/>
  <c r="BH302" i="2"/>
  <c r="BG302" i="2"/>
  <c r="BF302" i="2"/>
  <c r="T302" i="2"/>
  <c r="R302" i="2"/>
  <c r="P302" i="2"/>
  <c r="BI300" i="2"/>
  <c r="BH300" i="2"/>
  <c r="BG300" i="2"/>
  <c r="BF300" i="2"/>
  <c r="T300" i="2"/>
  <c r="R300" i="2"/>
  <c r="P300" i="2"/>
  <c r="BI298" i="2"/>
  <c r="BH298" i="2"/>
  <c r="BG298" i="2"/>
  <c r="BF298" i="2"/>
  <c r="T298" i="2"/>
  <c r="R298" i="2"/>
  <c r="P298" i="2"/>
  <c r="BI296" i="2"/>
  <c r="BH296" i="2"/>
  <c r="BG296" i="2"/>
  <c r="BF296" i="2"/>
  <c r="T296" i="2"/>
  <c r="R296" i="2"/>
  <c r="P296" i="2"/>
  <c r="BI294" i="2"/>
  <c r="BH294" i="2"/>
  <c r="BG294" i="2"/>
  <c r="BF294" i="2"/>
  <c r="T294" i="2"/>
  <c r="R294" i="2"/>
  <c r="P294" i="2"/>
  <c r="BI292" i="2"/>
  <c r="BH292" i="2"/>
  <c r="BG292" i="2"/>
  <c r="BF292" i="2"/>
  <c r="T292" i="2"/>
  <c r="R292" i="2"/>
  <c r="P292" i="2"/>
  <c r="BI290" i="2"/>
  <c r="BH290" i="2"/>
  <c r="BG290" i="2"/>
  <c r="BF290" i="2"/>
  <c r="T290" i="2"/>
  <c r="R290" i="2"/>
  <c r="P290" i="2"/>
  <c r="BI288" i="2"/>
  <c r="BH288" i="2"/>
  <c r="BG288" i="2"/>
  <c r="BF288" i="2"/>
  <c r="T288" i="2"/>
  <c r="R288" i="2"/>
  <c r="P288" i="2"/>
  <c r="BI286" i="2"/>
  <c r="BH286" i="2"/>
  <c r="BG286" i="2"/>
  <c r="BF286" i="2"/>
  <c r="T286" i="2"/>
  <c r="R286" i="2"/>
  <c r="P286" i="2"/>
  <c r="BI285" i="2"/>
  <c r="BH285" i="2"/>
  <c r="BG285" i="2"/>
  <c r="BF285" i="2"/>
  <c r="T285" i="2"/>
  <c r="R285" i="2"/>
  <c r="P285" i="2"/>
  <c r="BI284" i="2"/>
  <c r="BH284" i="2"/>
  <c r="BG284" i="2"/>
  <c r="BF284" i="2"/>
  <c r="T284" i="2"/>
  <c r="R284" i="2"/>
  <c r="P284" i="2"/>
  <c r="BI283" i="2"/>
  <c r="BH283" i="2"/>
  <c r="BG283" i="2"/>
  <c r="BF283" i="2"/>
  <c r="T283" i="2"/>
  <c r="R283" i="2"/>
  <c r="P283" i="2"/>
  <c r="BI281" i="2"/>
  <c r="BH281" i="2"/>
  <c r="BG281" i="2"/>
  <c r="BF281" i="2"/>
  <c r="T281" i="2"/>
  <c r="R281" i="2"/>
  <c r="P281" i="2"/>
  <c r="BI280" i="2"/>
  <c r="BH280" i="2"/>
  <c r="BG280" i="2"/>
  <c r="BF280" i="2"/>
  <c r="T280" i="2"/>
  <c r="R280" i="2"/>
  <c r="P280" i="2"/>
  <c r="BI279" i="2"/>
  <c r="BH279" i="2"/>
  <c r="BG279" i="2"/>
  <c r="BF279" i="2"/>
  <c r="T279" i="2"/>
  <c r="R279" i="2"/>
  <c r="P279" i="2"/>
  <c r="BI278" i="2"/>
  <c r="BH278" i="2"/>
  <c r="BG278" i="2"/>
  <c r="BF278" i="2"/>
  <c r="T278" i="2"/>
  <c r="R278" i="2"/>
  <c r="P278" i="2"/>
  <c r="BI276" i="2"/>
  <c r="BH276" i="2"/>
  <c r="BG276" i="2"/>
  <c r="BF276" i="2"/>
  <c r="T276" i="2"/>
  <c r="R276" i="2"/>
  <c r="P276" i="2"/>
  <c r="BI274" i="2"/>
  <c r="BH274" i="2"/>
  <c r="BG274" i="2"/>
  <c r="BF274" i="2"/>
  <c r="T274" i="2"/>
  <c r="R274" i="2"/>
  <c r="P274" i="2"/>
  <c r="BI273" i="2"/>
  <c r="BH273" i="2"/>
  <c r="BG273" i="2"/>
  <c r="BF273" i="2"/>
  <c r="T273" i="2"/>
  <c r="R273" i="2"/>
  <c r="P273" i="2"/>
  <c r="BI265" i="2"/>
  <c r="BH265" i="2"/>
  <c r="BG265" i="2"/>
  <c r="BF265" i="2"/>
  <c r="T265" i="2"/>
  <c r="R265" i="2"/>
  <c r="P265" i="2"/>
  <c r="BI263" i="2"/>
  <c r="BH263" i="2"/>
  <c r="BG263" i="2"/>
  <c r="BF263" i="2"/>
  <c r="T263" i="2"/>
  <c r="R263" i="2"/>
  <c r="P263" i="2"/>
  <c r="BI255" i="2"/>
  <c r="BH255" i="2"/>
  <c r="BG255" i="2"/>
  <c r="BF255" i="2"/>
  <c r="T255" i="2"/>
  <c r="R255" i="2"/>
  <c r="P255" i="2"/>
  <c r="BI248" i="2"/>
  <c r="BH248" i="2"/>
  <c r="BG248" i="2"/>
  <c r="BF248" i="2"/>
  <c r="T248" i="2"/>
  <c r="R248" i="2"/>
  <c r="P248" i="2"/>
  <c r="BI246" i="2"/>
  <c r="BH246" i="2"/>
  <c r="BG246" i="2"/>
  <c r="BF246" i="2"/>
  <c r="T246" i="2"/>
  <c r="R246" i="2"/>
  <c r="P246" i="2"/>
  <c r="BI245" i="2"/>
  <c r="BH245" i="2"/>
  <c r="BG245" i="2"/>
  <c r="BF245" i="2"/>
  <c r="T245" i="2"/>
  <c r="R245" i="2"/>
  <c r="P245" i="2"/>
  <c r="BI244" i="2"/>
  <c r="BH244" i="2"/>
  <c r="BG244" i="2"/>
  <c r="BF244" i="2"/>
  <c r="T244" i="2"/>
  <c r="R244" i="2"/>
  <c r="P244" i="2"/>
  <c r="BI238" i="2"/>
  <c r="BH238" i="2"/>
  <c r="BG238" i="2"/>
  <c r="BF238" i="2"/>
  <c r="T238" i="2"/>
  <c r="R238" i="2"/>
  <c r="P238" i="2"/>
  <c r="BI233" i="2"/>
  <c r="BH233" i="2"/>
  <c r="BG233" i="2"/>
  <c r="BF233" i="2"/>
  <c r="T233" i="2"/>
  <c r="R233" i="2"/>
  <c r="P233" i="2"/>
  <c r="BI219" i="2"/>
  <c r="BH219" i="2"/>
  <c r="BG219" i="2"/>
  <c r="BF219" i="2"/>
  <c r="T219" i="2"/>
  <c r="R219" i="2"/>
  <c r="P219" i="2"/>
  <c r="BI217" i="2"/>
  <c r="BH217" i="2"/>
  <c r="BG217" i="2"/>
  <c r="BF217" i="2"/>
  <c r="T217" i="2"/>
  <c r="R217" i="2"/>
  <c r="P217" i="2"/>
  <c r="BI210" i="2"/>
  <c r="BH210" i="2"/>
  <c r="BG210" i="2"/>
  <c r="BF210" i="2"/>
  <c r="T210" i="2"/>
  <c r="R210" i="2"/>
  <c r="P210" i="2"/>
  <c r="BI203" i="2"/>
  <c r="BH203" i="2"/>
  <c r="BG203" i="2"/>
  <c r="BF203" i="2"/>
  <c r="T203" i="2"/>
  <c r="R203" i="2"/>
  <c r="P203" i="2"/>
  <c r="BI196" i="2"/>
  <c r="BH196" i="2"/>
  <c r="BG196" i="2"/>
  <c r="BF196" i="2"/>
  <c r="T196" i="2"/>
  <c r="R196" i="2"/>
  <c r="P196" i="2"/>
  <c r="BI185" i="2"/>
  <c r="BH185" i="2"/>
  <c r="BG185" i="2"/>
  <c r="BF185" i="2"/>
  <c r="T185" i="2"/>
  <c r="R185" i="2"/>
  <c r="P185" i="2"/>
  <c r="BI178" i="2"/>
  <c r="BH178" i="2"/>
  <c r="BG178" i="2"/>
  <c r="BF178" i="2"/>
  <c r="T178" i="2"/>
  <c r="R178" i="2"/>
  <c r="P178" i="2"/>
  <c r="BI167" i="2"/>
  <c r="BH167" i="2"/>
  <c r="BG167" i="2"/>
  <c r="BF167" i="2"/>
  <c r="T167" i="2"/>
  <c r="R167" i="2"/>
  <c r="P167" i="2"/>
  <c r="BI163" i="2"/>
  <c r="BH163" i="2"/>
  <c r="BG163" i="2"/>
  <c r="BF163" i="2"/>
  <c r="T163" i="2"/>
  <c r="R163" i="2"/>
  <c r="P163" i="2"/>
  <c r="BI161" i="2"/>
  <c r="BH161" i="2"/>
  <c r="BG161" i="2"/>
  <c r="BF161" i="2"/>
  <c r="T161" i="2"/>
  <c r="R161" i="2"/>
  <c r="P161" i="2"/>
  <c r="BI159" i="2"/>
  <c r="BH159" i="2"/>
  <c r="BG159" i="2"/>
  <c r="BF159" i="2"/>
  <c r="T159" i="2"/>
  <c r="R159" i="2"/>
  <c r="P159" i="2"/>
  <c r="BI158" i="2"/>
  <c r="BH158" i="2"/>
  <c r="BG158" i="2"/>
  <c r="BF158" i="2"/>
  <c r="T158" i="2"/>
  <c r="R158" i="2"/>
  <c r="P158" i="2"/>
  <c r="BI156" i="2"/>
  <c r="BH156" i="2"/>
  <c r="BG156" i="2"/>
  <c r="BF156" i="2"/>
  <c r="T156" i="2"/>
  <c r="R156" i="2"/>
  <c r="P156"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4" i="2"/>
  <c r="BH144" i="2"/>
  <c r="BG144" i="2"/>
  <c r="BF144" i="2"/>
  <c r="T144" i="2"/>
  <c r="R144" i="2"/>
  <c r="P144" i="2"/>
  <c r="BI135" i="2"/>
  <c r="BH135" i="2"/>
  <c r="BG135" i="2"/>
  <c r="BF135" i="2"/>
  <c r="T135" i="2"/>
  <c r="T134" i="2"/>
  <c r="R135" i="2"/>
  <c r="R134" i="2" s="1"/>
  <c r="P135"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3" i="2"/>
  <c r="BH123" i="2"/>
  <c r="BG123" i="2"/>
  <c r="BF123" i="2"/>
  <c r="T123" i="2"/>
  <c r="R123" i="2"/>
  <c r="P123" i="2"/>
  <c r="BI119" i="2"/>
  <c r="BH119" i="2"/>
  <c r="BG119" i="2"/>
  <c r="BF119" i="2"/>
  <c r="T119" i="2"/>
  <c r="R119" i="2"/>
  <c r="P119" i="2"/>
  <c r="F110" i="2"/>
  <c r="E108" i="2"/>
  <c r="F56" i="2"/>
  <c r="E54" i="2"/>
  <c r="J26" i="2"/>
  <c r="E26" i="2"/>
  <c r="J113" i="2"/>
  <c r="J25" i="2"/>
  <c r="J23" i="2"/>
  <c r="E23" i="2"/>
  <c r="J112" i="2"/>
  <c r="J22" i="2"/>
  <c r="J20" i="2"/>
  <c r="E20" i="2"/>
  <c r="F113" i="2"/>
  <c r="J19" i="2"/>
  <c r="J17" i="2"/>
  <c r="E17" i="2"/>
  <c r="F58" i="2"/>
  <c r="J16" i="2"/>
  <c r="J14" i="2"/>
  <c r="J56" i="2" s="1"/>
  <c r="E7" i="2"/>
  <c r="E104" i="2" s="1"/>
  <c r="L50" i="1"/>
  <c r="AM50" i="1"/>
  <c r="AM49" i="1"/>
  <c r="L49" i="1"/>
  <c r="AM47" i="1"/>
  <c r="L47" i="1"/>
  <c r="L45" i="1"/>
  <c r="L44" i="1"/>
  <c r="BK98" i="8"/>
  <c r="J94" i="8"/>
  <c r="BK91" i="8"/>
  <c r="BK88" i="8"/>
  <c r="J87" i="8"/>
  <c r="J86" i="8"/>
  <c r="J85" i="8"/>
  <c r="BK301" i="7"/>
  <c r="BK293" i="7"/>
  <c r="BK278" i="7"/>
  <c r="BK276" i="7"/>
  <c r="J275" i="7"/>
  <c r="BK269" i="7"/>
  <c r="BK265" i="7"/>
  <c r="J261" i="7"/>
  <c r="BK255" i="7"/>
  <c r="BK251" i="7"/>
  <c r="J247" i="7"/>
  <c r="J245" i="7"/>
  <c r="J244" i="7"/>
  <c r="BK235" i="7"/>
  <c r="BK227" i="7"/>
  <c r="BK225" i="7"/>
  <c r="BK220" i="7"/>
  <c r="BK217" i="7"/>
  <c r="J213" i="7"/>
  <c r="BK209" i="7"/>
  <c r="BK207" i="7"/>
  <c r="BK206" i="7"/>
  <c r="BK204" i="7"/>
  <c r="J203" i="7"/>
  <c r="BK192" i="7"/>
  <c r="J185" i="7"/>
  <c r="BK176" i="7"/>
  <c r="BK175" i="7"/>
  <c r="BK171" i="7"/>
  <c r="J169" i="7"/>
  <c r="BK167" i="7"/>
  <c r="BK166" i="7"/>
  <c r="J160" i="7"/>
  <c r="BK151" i="7"/>
  <c r="J145" i="7"/>
  <c r="J140" i="7"/>
  <c r="BK137" i="7"/>
  <c r="J133" i="7"/>
  <c r="BK117" i="7"/>
  <c r="J109" i="7"/>
  <c r="BK102" i="7"/>
  <c r="J131" i="6"/>
  <c r="J129" i="6"/>
  <c r="J128" i="6"/>
  <c r="J127" i="6"/>
  <c r="BK125" i="6"/>
  <c r="J119" i="6"/>
  <c r="BK116" i="6"/>
  <c r="BK111" i="6"/>
  <c r="J106" i="6"/>
  <c r="J99" i="6"/>
  <c r="BK98" i="6"/>
  <c r="BK210" i="5"/>
  <c r="BK208" i="5"/>
  <c r="BK205" i="5"/>
  <c r="J201" i="5"/>
  <c r="J197" i="5"/>
  <c r="J193" i="5"/>
  <c r="J192" i="5"/>
  <c r="BK189" i="5"/>
  <c r="BK188" i="5"/>
  <c r="J185" i="5"/>
  <c r="BK183" i="5"/>
  <c r="J182" i="5"/>
  <c r="J181" i="5"/>
  <c r="J178" i="5"/>
  <c r="J171" i="5"/>
  <c r="J170" i="5"/>
  <c r="J165" i="5"/>
  <c r="J163" i="5"/>
  <c r="BK156" i="5"/>
  <c r="BK152" i="5"/>
  <c r="J150" i="5"/>
  <c r="J149" i="5"/>
  <c r="BK148" i="5"/>
  <c r="BK147" i="5"/>
  <c r="J146" i="5"/>
  <c r="BK145" i="5"/>
  <c r="J144" i="5"/>
  <c r="J138" i="5"/>
  <c r="BK134" i="5"/>
  <c r="J128" i="5"/>
  <c r="BK124" i="5"/>
  <c r="BK121" i="5"/>
  <c r="BK114" i="5"/>
  <c r="J111" i="5"/>
  <c r="BK108" i="5"/>
  <c r="J102" i="5"/>
  <c r="J97" i="5"/>
  <c r="J93" i="5"/>
  <c r="BK92" i="5"/>
  <c r="BK91" i="5"/>
  <c r="J87" i="5"/>
  <c r="BK248" i="4"/>
  <c r="J248" i="4"/>
  <c r="J247" i="4"/>
  <c r="BK244" i="4"/>
  <c r="J243" i="4"/>
  <c r="J242" i="4"/>
  <c r="J239" i="4"/>
  <c r="J236" i="4"/>
  <c r="BK234" i="4"/>
  <c r="J231" i="4"/>
  <c r="J230" i="4"/>
  <c r="BK224" i="4"/>
  <c r="J221" i="4"/>
  <c r="J220" i="4"/>
  <c r="BK214" i="4"/>
  <c r="J214" i="4"/>
  <c r="BK213" i="4"/>
  <c r="J213" i="4"/>
  <c r="J207" i="4"/>
  <c r="BK205" i="4"/>
  <c r="J199" i="4"/>
  <c r="BK196" i="4"/>
  <c r="BK194" i="4"/>
  <c r="BK191" i="4"/>
  <c r="BK190" i="4"/>
  <c r="J189" i="4"/>
  <c r="J187" i="4"/>
  <c r="J185" i="4"/>
  <c r="BK173" i="4"/>
  <c r="J161" i="4"/>
  <c r="BK149" i="4"/>
  <c r="J125" i="4"/>
  <c r="J112" i="4"/>
  <c r="J109" i="4"/>
  <c r="BK101" i="4"/>
  <c r="BK217" i="3"/>
  <c r="J214" i="3"/>
  <c r="BK212" i="3"/>
  <c r="J210" i="3"/>
  <c r="J200" i="3"/>
  <c r="J193" i="3"/>
  <c r="J192" i="3"/>
  <c r="J190" i="3"/>
  <c r="J188" i="3"/>
  <c r="BK180" i="3"/>
  <c r="J178" i="3"/>
  <c r="BK176" i="3"/>
  <c r="BK172" i="3"/>
  <c r="BK169" i="3"/>
  <c r="J168" i="3"/>
  <c r="BK167" i="3"/>
  <c r="J165" i="3"/>
  <c r="BK161" i="3"/>
  <c r="J159" i="3"/>
  <c r="J157" i="3"/>
  <c r="J155" i="3"/>
  <c r="BK153" i="3"/>
  <c r="BK146" i="3"/>
  <c r="J141" i="3"/>
  <c r="BK139" i="3"/>
  <c r="J135" i="3"/>
  <c r="BK125" i="3"/>
  <c r="J120" i="3"/>
  <c r="BK116" i="3"/>
  <c r="J111" i="3"/>
  <c r="J107" i="3"/>
  <c r="BK99" i="3"/>
  <c r="BK609" i="2"/>
  <c r="J609" i="2"/>
  <c r="BK608" i="2"/>
  <c r="J608" i="2"/>
  <c r="BK606" i="2"/>
  <c r="J606" i="2"/>
  <c r="BK605" i="2"/>
  <c r="J605" i="2"/>
  <c r="BK604" i="2"/>
  <c r="BK602" i="2"/>
  <c r="J600" i="2"/>
  <c r="J598" i="2"/>
  <c r="BK595" i="2"/>
  <c r="J593" i="2"/>
  <c r="BK586" i="2"/>
  <c r="BK582" i="2"/>
  <c r="J574" i="2"/>
  <c r="J572" i="2"/>
  <c r="BK563" i="2"/>
  <c r="BK554" i="2"/>
  <c r="J552" i="2"/>
  <c r="J550" i="2"/>
  <c r="BK537" i="2"/>
  <c r="BK532" i="2"/>
  <c r="BK527" i="2"/>
  <c r="J523" i="2"/>
  <c r="BK509" i="2"/>
  <c r="BK497" i="2"/>
  <c r="J495" i="2"/>
  <c r="J493" i="2"/>
  <c r="J491" i="2"/>
  <c r="BK487" i="2"/>
  <c r="BK478" i="2"/>
  <c r="J476" i="2"/>
  <c r="J467" i="2"/>
  <c r="BK463" i="2"/>
  <c r="J457" i="2"/>
  <c r="BK455" i="2"/>
  <c r="J452" i="2"/>
  <c r="BK445" i="2"/>
  <c r="BK437" i="2"/>
  <c r="J432" i="2"/>
  <c r="BK425" i="2"/>
  <c r="BK416" i="2"/>
  <c r="BK415" i="2"/>
  <c r="BK413" i="2"/>
  <c r="J412" i="2"/>
  <c r="BK408" i="2"/>
  <c r="J402" i="2"/>
  <c r="BK401" i="2"/>
  <c r="BK400" i="2"/>
  <c r="BK399" i="2"/>
  <c r="J398" i="2"/>
  <c r="BK394" i="2"/>
  <c r="BK393" i="2"/>
  <c r="BK387" i="2"/>
  <c r="BK373" i="2"/>
  <c r="J363" i="2"/>
  <c r="J358" i="2"/>
  <c r="BK356" i="2"/>
  <c r="J354" i="2"/>
  <c r="J338" i="2"/>
  <c r="BK322" i="2"/>
  <c r="J320" i="2"/>
  <c r="J318" i="2"/>
  <c r="J310" i="2"/>
  <c r="J300" i="2"/>
  <c r="BK298" i="2"/>
  <c r="BK294" i="2"/>
  <c r="J292" i="2"/>
  <c r="BK290" i="2"/>
  <c r="BK285" i="2"/>
  <c r="BK283" i="2"/>
  <c r="BK280" i="2"/>
  <c r="BK276" i="2"/>
  <c r="BK274" i="2"/>
  <c r="BK273" i="2"/>
  <c r="BK265" i="2"/>
  <c r="BK248" i="2"/>
  <c r="J219" i="2"/>
  <c r="J203" i="2"/>
  <c r="J196" i="2"/>
  <c r="BK185" i="2"/>
  <c r="BK167" i="2"/>
  <c r="J161" i="2"/>
  <c r="J159" i="2"/>
  <c r="J158" i="2"/>
  <c r="BK156" i="2"/>
  <c r="BK154" i="2"/>
  <c r="BK152" i="2"/>
  <c r="BK148" i="2"/>
  <c r="J144" i="2"/>
  <c r="J126" i="2"/>
  <c r="BK124" i="2"/>
  <c r="J123" i="2"/>
  <c r="J119" i="2"/>
  <c r="AS55" i="1"/>
  <c r="BK95" i="8"/>
  <c r="BK94" i="8"/>
  <c r="BK92" i="8"/>
  <c r="BK89" i="8"/>
  <c r="J88" i="8"/>
  <c r="BK86" i="8"/>
  <c r="J294" i="7"/>
  <c r="BK292" i="7"/>
  <c r="J278" i="7"/>
  <c r="BK273" i="7"/>
  <c r="J271" i="7"/>
  <c r="J265" i="7"/>
  <c r="BK261" i="7"/>
  <c r="J257" i="7"/>
  <c r="BK247" i="7"/>
  <c r="BK245" i="7"/>
  <c r="J242" i="7"/>
  <c r="J235" i="7"/>
  <c r="J228" i="7"/>
  <c r="J227" i="7"/>
  <c r="J225" i="7"/>
  <c r="J224" i="7"/>
  <c r="J220" i="7"/>
  <c r="J219" i="7"/>
  <c r="J217" i="7"/>
  <c r="J207" i="7"/>
  <c r="BK205" i="7"/>
  <c r="BK203" i="7"/>
  <c r="J201" i="7"/>
  <c r="BK198" i="7"/>
  <c r="BK197" i="7"/>
  <c r="J196" i="7"/>
  <c r="J176" i="7"/>
  <c r="BK172" i="7"/>
  <c r="BK170" i="7"/>
  <c r="J168" i="7"/>
  <c r="J165" i="7"/>
  <c r="BK164" i="7"/>
  <c r="J162" i="7"/>
  <c r="BK160" i="7"/>
  <c r="BK159" i="7"/>
  <c r="BK155" i="7"/>
  <c r="BK153" i="7"/>
  <c r="BK152" i="7"/>
  <c r="J151" i="7"/>
  <c r="J150" i="7"/>
  <c r="J149" i="7"/>
  <c r="BK148" i="7"/>
  <c r="BK147" i="7"/>
  <c r="J142" i="7"/>
  <c r="J138" i="7"/>
  <c r="J135" i="7"/>
  <c r="BK134" i="7"/>
  <c r="BK133" i="7"/>
  <c r="BK122" i="7"/>
  <c r="J116" i="7"/>
  <c r="J99" i="7"/>
  <c r="BK128" i="6"/>
  <c r="J125" i="6"/>
  <c r="BK121" i="6"/>
  <c r="J115" i="6"/>
  <c r="BK112" i="6"/>
  <c r="J103" i="6"/>
  <c r="J210" i="5"/>
  <c r="J207" i="5"/>
  <c r="BK206" i="5"/>
  <c r="J205" i="5"/>
  <c r="J204" i="5"/>
  <c r="J203" i="5"/>
  <c r="J202" i="5"/>
  <c r="J199" i="5"/>
  <c r="J198" i="5"/>
  <c r="BK196" i="5"/>
  <c r="J195" i="5"/>
  <c r="BK194" i="5"/>
  <c r="J190" i="5"/>
  <c r="BK186" i="5"/>
  <c r="J183" i="5"/>
  <c r="BK182" i="5"/>
  <c r="J179" i="5"/>
  <c r="BK175" i="5"/>
  <c r="BK171" i="5"/>
  <c r="J169" i="5"/>
  <c r="BK167" i="5"/>
  <c r="J162" i="5"/>
  <c r="J161" i="5"/>
  <c r="J159" i="5"/>
  <c r="J158" i="5"/>
  <c r="J157" i="5"/>
  <c r="J153" i="5"/>
  <c r="J151" i="5"/>
  <c r="J147" i="5"/>
  <c r="BK146" i="5"/>
  <c r="J145" i="5"/>
  <c r="BK143" i="5"/>
  <c r="BK140" i="5"/>
  <c r="BK138" i="5"/>
  <c r="J136" i="5"/>
  <c r="BK130" i="5"/>
  <c r="BK128" i="5"/>
  <c r="J126" i="5"/>
  <c r="BK120" i="5"/>
  <c r="BK118" i="5"/>
  <c r="J116" i="5"/>
  <c r="BK110" i="5"/>
  <c r="J106" i="5"/>
  <c r="J104" i="5"/>
  <c r="BK103" i="5"/>
  <c r="J99" i="5"/>
  <c r="J98" i="5"/>
  <c r="J96" i="5"/>
  <c r="J95" i="5"/>
  <c r="J94" i="5"/>
  <c r="J92" i="5"/>
  <c r="BK90" i="5"/>
  <c r="J89" i="5"/>
  <c r="BK88" i="5"/>
  <c r="BK245" i="4"/>
  <c r="J244" i="4"/>
  <c r="BK240" i="4"/>
  <c r="BK239" i="4"/>
  <c r="J238" i="4"/>
  <c r="BK235" i="4"/>
  <c r="BK232" i="4"/>
  <c r="BK231" i="4"/>
  <c r="BK230" i="4"/>
  <c r="BK229" i="4"/>
  <c r="J228" i="4"/>
  <c r="BK221" i="4"/>
  <c r="BK220" i="4"/>
  <c r="BK215" i="4"/>
  <c r="J210" i="4"/>
  <c r="BK207" i="4"/>
  <c r="BK204" i="4"/>
  <c r="J203" i="4"/>
  <c r="BK198" i="4"/>
  <c r="J195" i="4"/>
  <c r="BK193" i="4"/>
  <c r="BK192" i="4"/>
  <c r="BK187" i="4"/>
  <c r="BK186" i="4"/>
  <c r="J173" i="4"/>
  <c r="BK137" i="4"/>
  <c r="J121" i="4"/>
  <c r="J119" i="4"/>
  <c r="BK115" i="4"/>
  <c r="J113" i="4"/>
  <c r="J110" i="4"/>
  <c r="J101" i="4"/>
  <c r="BK210" i="3"/>
  <c r="BK205" i="3"/>
  <c r="BK189" i="3"/>
  <c r="BK186" i="3"/>
  <c r="J184" i="3"/>
  <c r="J180" i="3"/>
  <c r="BK178" i="3"/>
  <c r="J176" i="3"/>
  <c r="J173" i="3"/>
  <c r="BK171" i="3"/>
  <c r="J169" i="3"/>
  <c r="BK168" i="3"/>
  <c r="J167" i="3"/>
  <c r="BK159" i="3"/>
  <c r="BK157" i="3"/>
  <c r="BK151" i="3"/>
  <c r="BK137" i="3"/>
  <c r="BK130" i="3"/>
  <c r="J125" i="3"/>
  <c r="J116" i="3"/>
  <c r="BK111" i="3"/>
  <c r="BK109" i="3"/>
  <c r="BK107" i="3"/>
  <c r="BK106" i="3"/>
  <c r="J101" i="3"/>
  <c r="J99" i="3"/>
  <c r="J595" i="2"/>
  <c r="J590" i="2"/>
  <c r="BK574" i="2"/>
  <c r="BK541" i="2"/>
  <c r="J532" i="2"/>
  <c r="J527" i="2"/>
  <c r="BK525" i="2"/>
  <c r="BK518" i="2"/>
  <c r="BK508" i="2"/>
  <c r="J502" i="2"/>
  <c r="J497" i="2"/>
  <c r="BK493" i="2"/>
  <c r="J489" i="2"/>
  <c r="J478" i="2"/>
  <c r="BK476" i="2"/>
  <c r="BK467" i="2"/>
  <c r="BK465" i="2"/>
  <c r="J463" i="2"/>
  <c r="BK454" i="2"/>
  <c r="BK450" i="2"/>
  <c r="J445" i="2"/>
  <c r="J439" i="2"/>
  <c r="BK436" i="2"/>
  <c r="J429" i="2"/>
  <c r="BK427" i="2"/>
  <c r="J426" i="2"/>
  <c r="BK423" i="2"/>
  <c r="J422" i="2"/>
  <c r="J421" i="2"/>
  <c r="J419" i="2"/>
  <c r="BK418" i="2"/>
  <c r="J416" i="2"/>
  <c r="J413" i="2"/>
  <c r="BK407" i="2"/>
  <c r="J405" i="2"/>
  <c r="J403" i="2"/>
  <c r="J399" i="2"/>
  <c r="BK398" i="2"/>
  <c r="J397" i="2"/>
  <c r="BK395" i="2"/>
  <c r="J387" i="2"/>
  <c r="BK375" i="2"/>
  <c r="J373" i="2"/>
  <c r="BK363" i="2"/>
  <c r="BK358" i="2"/>
  <c r="BK338" i="2"/>
  <c r="J321" i="2"/>
  <c r="BK320" i="2"/>
  <c r="BK318" i="2"/>
  <c r="BK300" i="2"/>
  <c r="J296" i="2"/>
  <c r="J290" i="2"/>
  <c r="J283" i="2"/>
  <c r="J280" i="2"/>
  <c r="J279" i="2"/>
  <c r="J278" i="2"/>
  <c r="J274" i="2"/>
  <c r="J273" i="2"/>
  <c r="BK263" i="2"/>
  <c r="BK255" i="2"/>
  <c r="BK246" i="2"/>
  <c r="J233" i="2"/>
  <c r="BK217" i="2"/>
  <c r="BK203" i="2"/>
  <c r="J178" i="2"/>
  <c r="J167" i="2"/>
  <c r="BK163" i="2"/>
  <c r="BK159" i="2"/>
  <c r="J154" i="2"/>
  <c r="J152" i="2"/>
  <c r="J148" i="2"/>
  <c r="BK130" i="2"/>
  <c r="J128" i="2"/>
  <c r="BK123" i="2"/>
  <c r="AS59" i="1"/>
  <c r="J98" i="8"/>
  <c r="J95" i="8"/>
  <c r="J92" i="8"/>
  <c r="J91" i="8"/>
  <c r="J89" i="8"/>
  <c r="BK87" i="8"/>
  <c r="BK85" i="8"/>
  <c r="J301" i="7"/>
  <c r="BK294" i="7"/>
  <c r="J293" i="7"/>
  <c r="J292" i="7"/>
  <c r="J276" i="7"/>
  <c r="BK275" i="7"/>
  <c r="J273" i="7"/>
  <c r="BK271" i="7"/>
  <c r="J269" i="7"/>
  <c r="BK257" i="7"/>
  <c r="J255" i="7"/>
  <c r="J251" i="7"/>
  <c r="BK244" i="7"/>
  <c r="BK242" i="7"/>
  <c r="BK228" i="7"/>
  <c r="BK224" i="7"/>
  <c r="BK219" i="7"/>
  <c r="J209" i="7"/>
  <c r="J205" i="7"/>
  <c r="J204" i="7"/>
  <c r="BK201" i="7"/>
  <c r="J198" i="7"/>
  <c r="J197" i="7"/>
  <c r="BK195" i="7"/>
  <c r="J193" i="7"/>
  <c r="J192" i="7"/>
  <c r="J178" i="7"/>
  <c r="J174" i="7"/>
  <c r="J171" i="7"/>
  <c r="J170" i="7"/>
  <c r="J167" i="7"/>
  <c r="J166" i="7"/>
  <c r="BK165" i="7"/>
  <c r="J163" i="7"/>
  <c r="J159" i="7"/>
  <c r="BK150" i="7"/>
  <c r="BK149" i="7"/>
  <c r="J147" i="7"/>
  <c r="BK146" i="7"/>
  <c r="BK145" i="7"/>
  <c r="BK140" i="7"/>
  <c r="BK138" i="7"/>
  <c r="J137" i="7"/>
  <c r="J125" i="7"/>
  <c r="J124" i="7"/>
  <c r="J122" i="7"/>
  <c r="BK119" i="7"/>
  <c r="BK109" i="7"/>
  <c r="J102" i="7"/>
  <c r="BK129" i="6"/>
  <c r="BK127" i="6"/>
  <c r="BK124" i="6"/>
  <c r="J117" i="6"/>
  <c r="J116" i="6"/>
  <c r="BK113" i="6"/>
  <c r="J112" i="6"/>
  <c r="BK106" i="6"/>
  <c r="BK102" i="6"/>
  <c r="BK99" i="6"/>
  <c r="BK212" i="5"/>
  <c r="J212" i="5"/>
  <c r="BK211" i="5"/>
  <c r="J208" i="5"/>
  <c r="BK203" i="5"/>
  <c r="BK201" i="5"/>
  <c r="BK199" i="5"/>
  <c r="BK195" i="5"/>
  <c r="J194" i="5"/>
  <c r="BK192" i="5"/>
  <c r="BK190" i="5"/>
  <c r="J189" i="5"/>
  <c r="J188" i="5"/>
  <c r="J184" i="5"/>
  <c r="BK181" i="5"/>
  <c r="BK179" i="5"/>
  <c r="J176" i="5"/>
  <c r="J168" i="5"/>
  <c r="J167" i="5"/>
  <c r="BK162" i="5"/>
  <c r="BK161" i="5"/>
  <c r="BK159" i="5"/>
  <c r="BK157" i="5"/>
  <c r="BK155" i="5"/>
  <c r="J152" i="5"/>
  <c r="J142" i="5"/>
  <c r="BK136" i="5"/>
  <c r="J134" i="5"/>
  <c r="J132" i="5"/>
  <c r="BK126" i="5"/>
  <c r="J124" i="5"/>
  <c r="BK122" i="5"/>
  <c r="J120" i="5"/>
  <c r="BK119" i="5"/>
  <c r="J118" i="5"/>
  <c r="BK113" i="5"/>
  <c r="J112" i="5"/>
  <c r="BK111" i="5"/>
  <c r="J110" i="5"/>
  <c r="BK109" i="5"/>
  <c r="BK106" i="5"/>
  <c r="BK105" i="5"/>
  <c r="BK104" i="5"/>
  <c r="J103" i="5"/>
  <c r="BK101" i="5"/>
  <c r="BK100" i="5"/>
  <c r="BK97" i="5"/>
  <c r="BK96" i="5"/>
  <c r="BK95" i="5"/>
  <c r="BK94" i="5"/>
  <c r="BK93" i="5"/>
  <c r="J90" i="5"/>
  <c r="BK89" i="5"/>
  <c r="J88" i="5"/>
  <c r="BK247" i="4"/>
  <c r="BK243" i="4"/>
  <c r="J241" i="4"/>
  <c r="J240" i="4"/>
  <c r="BK238" i="4"/>
  <c r="J234" i="4"/>
  <c r="J232" i="4"/>
  <c r="J229" i="4"/>
  <c r="BK228" i="4"/>
  <c r="BK226" i="4"/>
  <c r="J225" i="4"/>
  <c r="J224" i="4"/>
  <c r="BK219" i="4"/>
  <c r="BK216" i="4"/>
  <c r="BK210" i="4"/>
  <c r="J209" i="4"/>
  <c r="J205" i="4"/>
  <c r="J204" i="4"/>
  <c r="BK203" i="4"/>
  <c r="BK199" i="4"/>
  <c r="J193" i="4"/>
  <c r="J192" i="4"/>
  <c r="J191" i="4"/>
  <c r="J190" i="4"/>
  <c r="BK189" i="4"/>
  <c r="BK185" i="4"/>
  <c r="J137" i="4"/>
  <c r="J124" i="4"/>
  <c r="BK122" i="4"/>
  <c r="BK121" i="4"/>
  <c r="BK119" i="4"/>
  <c r="BK118" i="4"/>
  <c r="BK114" i="4"/>
  <c r="BK113" i="4"/>
  <c r="BK112" i="4"/>
  <c r="J111" i="4"/>
  <c r="J108" i="4"/>
  <c r="J107" i="4"/>
  <c r="BK221" i="3"/>
  <c r="J221" i="3"/>
  <c r="J217" i="3"/>
  <c r="BK214" i="3"/>
  <c r="J212" i="3"/>
  <c r="BK198" i="3"/>
  <c r="BK193" i="3"/>
  <c r="J189" i="3"/>
  <c r="J182" i="3"/>
  <c r="J163" i="3"/>
  <c r="J161" i="3"/>
  <c r="BK155" i="3"/>
  <c r="J150" i="3"/>
  <c r="BK141" i="3"/>
  <c r="J139" i="3"/>
  <c r="J137" i="3"/>
  <c r="BK135" i="3"/>
  <c r="J130" i="3"/>
  <c r="BK120" i="3"/>
  <c r="J118" i="3"/>
  <c r="J114" i="3"/>
  <c r="J109" i="3"/>
  <c r="J103" i="3"/>
  <c r="BK101" i="3"/>
  <c r="J604" i="2"/>
  <c r="J602" i="2"/>
  <c r="BK600" i="2"/>
  <c r="BK598" i="2"/>
  <c r="BK591" i="2"/>
  <c r="J586" i="2"/>
  <c r="BK578" i="2"/>
  <c r="BK568" i="2"/>
  <c r="BK558" i="2"/>
  <c r="BK552" i="2"/>
  <c r="J545" i="2"/>
  <c r="J541" i="2"/>
  <c r="J537" i="2"/>
  <c r="J525" i="2"/>
  <c r="BK523" i="2"/>
  <c r="J518" i="2"/>
  <c r="J509" i="2"/>
  <c r="J507" i="2"/>
  <c r="BK502" i="2"/>
  <c r="BK499" i="2"/>
  <c r="BK495" i="2"/>
  <c r="BK491" i="2"/>
  <c r="BK489" i="2"/>
  <c r="BK461" i="2"/>
  <c r="J459" i="2"/>
  <c r="J455" i="2"/>
  <c r="J454" i="2"/>
  <c r="J450" i="2"/>
  <c r="J440" i="2"/>
  <c r="J437" i="2"/>
  <c r="J436" i="2"/>
  <c r="J434" i="2"/>
  <c r="J428" i="2"/>
  <c r="BK426" i="2"/>
  <c r="J425" i="2"/>
  <c r="J423" i="2"/>
  <c r="BK422" i="2"/>
  <c r="BK421" i="2"/>
  <c r="BK419" i="2"/>
  <c r="J418" i="2"/>
  <c r="J415" i="2"/>
  <c r="BK412" i="2"/>
  <c r="J411" i="2"/>
  <c r="BK410" i="2"/>
  <c r="BK409" i="2"/>
  <c r="BK404" i="2"/>
  <c r="BK403" i="2"/>
  <c r="BK402" i="2"/>
  <c r="J401" i="2"/>
  <c r="J400" i="2"/>
  <c r="BK397" i="2"/>
  <c r="J395" i="2"/>
  <c r="J394" i="2"/>
  <c r="J393" i="2"/>
  <c r="BK391" i="2"/>
  <c r="J390" i="2"/>
  <c r="J389" i="2"/>
  <c r="J388" i="2"/>
  <c r="BK385" i="2"/>
  <c r="J383" i="2"/>
  <c r="J371" i="2"/>
  <c r="J360" i="2"/>
  <c r="J355" i="2"/>
  <c r="J339" i="2"/>
  <c r="BK321" i="2"/>
  <c r="BK310" i="2"/>
  <c r="BK302" i="2"/>
  <c r="J298" i="2"/>
  <c r="BK292" i="2"/>
  <c r="BK288" i="2"/>
  <c r="J286" i="2"/>
  <c r="BK284" i="2"/>
  <c r="J281" i="2"/>
  <c r="BK279" i="2"/>
  <c r="J276" i="2"/>
  <c r="J245" i="2"/>
  <c r="J244" i="2"/>
  <c r="BK238" i="2"/>
  <c r="BK219" i="2"/>
  <c r="J210" i="2"/>
  <c r="J185" i="2"/>
  <c r="J163" i="2"/>
  <c r="BK158" i="2"/>
  <c r="J156" i="2"/>
  <c r="BK150" i="2"/>
  <c r="BK135" i="2"/>
  <c r="BK132" i="2"/>
  <c r="J130" i="2"/>
  <c r="BK128" i="2"/>
  <c r="J124" i="2"/>
  <c r="BK213" i="7"/>
  <c r="J206" i="7"/>
  <c r="BK196" i="7"/>
  <c r="J195" i="7"/>
  <c r="BK193" i="7"/>
  <c r="BK185" i="7"/>
  <c r="BK178" i="7"/>
  <c r="J175" i="7"/>
  <c r="BK174" i="7"/>
  <c r="J172" i="7"/>
  <c r="BK169" i="7"/>
  <c r="BK168" i="7"/>
  <c r="J164" i="7"/>
  <c r="BK163" i="7"/>
  <c r="BK162" i="7"/>
  <c r="BK157" i="7"/>
  <c r="J157" i="7"/>
  <c r="J155" i="7"/>
  <c r="J153" i="7"/>
  <c r="J152" i="7"/>
  <c r="J148" i="7"/>
  <c r="J146" i="7"/>
  <c r="BK142" i="7"/>
  <c r="BK135" i="7"/>
  <c r="J134" i="7"/>
  <c r="BK125" i="7"/>
  <c r="BK124" i="7"/>
  <c r="J119" i="7"/>
  <c r="J117" i="7"/>
  <c r="BK116" i="7"/>
  <c r="BK99" i="7"/>
  <c r="BK131" i="6"/>
  <c r="J124" i="6"/>
  <c r="J121" i="6"/>
  <c r="BK119" i="6"/>
  <c r="BK117" i="6"/>
  <c r="BK115" i="6"/>
  <c r="J113" i="6"/>
  <c r="J111" i="6"/>
  <c r="BK103" i="6"/>
  <c r="J102" i="6"/>
  <c r="J98" i="6"/>
  <c r="J211" i="5"/>
  <c r="BK207" i="5"/>
  <c r="J206" i="5"/>
  <c r="BK204" i="5"/>
  <c r="BK202" i="5"/>
  <c r="BK198" i="5"/>
  <c r="BK197" i="5"/>
  <c r="J196" i="5"/>
  <c r="BK193" i="5"/>
  <c r="J186" i="5"/>
  <c r="BK185" i="5"/>
  <c r="BK184" i="5"/>
  <c r="BK178" i="5"/>
  <c r="BK176" i="5"/>
  <c r="J175" i="5"/>
  <c r="BK172" i="5"/>
  <c r="J172" i="5"/>
  <c r="BK170" i="5"/>
  <c r="BK169" i="5"/>
  <c r="BK168" i="5"/>
  <c r="BK165" i="5"/>
  <c r="BK163" i="5"/>
  <c r="BK158" i="5"/>
  <c r="J156" i="5"/>
  <c r="J155" i="5"/>
  <c r="BK153" i="5"/>
  <c r="BK151" i="5"/>
  <c r="BK150" i="5"/>
  <c r="BK149" i="5"/>
  <c r="J148" i="5"/>
  <c r="BK144" i="5"/>
  <c r="J143" i="5"/>
  <c r="BK142" i="5"/>
  <c r="J140" i="5"/>
  <c r="BK132" i="5"/>
  <c r="J130" i="5"/>
  <c r="J122" i="5"/>
  <c r="J121" i="5"/>
  <c r="J119" i="5"/>
  <c r="BK116" i="5"/>
  <c r="J114" i="5"/>
  <c r="J113" i="5"/>
  <c r="BK112" i="5"/>
  <c r="J109" i="5"/>
  <c r="J108" i="5"/>
  <c r="J105" i="5"/>
  <c r="BK102" i="5"/>
  <c r="J101" i="5"/>
  <c r="J100" i="5"/>
  <c r="BK99" i="5"/>
  <c r="BK98" i="5"/>
  <c r="J91" i="5"/>
  <c r="BK87" i="5"/>
  <c r="J245" i="4"/>
  <c r="BK242" i="4"/>
  <c r="BK241" i="4"/>
  <c r="BK236" i="4"/>
  <c r="J235" i="4"/>
  <c r="J226" i="4"/>
  <c r="BK225" i="4"/>
  <c r="J219" i="4"/>
  <c r="J216" i="4"/>
  <c r="J215" i="4"/>
  <c r="BK209" i="4"/>
  <c r="J198" i="4"/>
  <c r="J196" i="4"/>
  <c r="BK195" i="4"/>
  <c r="J194" i="4"/>
  <c r="J186" i="4"/>
  <c r="BK161" i="4"/>
  <c r="J149" i="4"/>
  <c r="BK125" i="4"/>
  <c r="BK124" i="4"/>
  <c r="J122" i="4"/>
  <c r="J118" i="4"/>
  <c r="J115" i="4"/>
  <c r="J114" i="4"/>
  <c r="BK111" i="4"/>
  <c r="BK110" i="4"/>
  <c r="BK109" i="4"/>
  <c r="BK108" i="4"/>
  <c r="BK107" i="4"/>
  <c r="J205" i="3"/>
  <c r="BK200" i="3"/>
  <c r="J198" i="3"/>
  <c r="BK192" i="3"/>
  <c r="BK190" i="3"/>
  <c r="BK188" i="3"/>
  <c r="J186" i="3"/>
  <c r="BK184" i="3"/>
  <c r="BK182" i="3"/>
  <c r="BK173" i="3"/>
  <c r="J172" i="3"/>
  <c r="J171" i="3"/>
  <c r="BK165" i="3"/>
  <c r="BK163" i="3"/>
  <c r="J153" i="3"/>
  <c r="J151" i="3"/>
  <c r="BK150" i="3"/>
  <c r="J146" i="3"/>
  <c r="BK118" i="3"/>
  <c r="BK114" i="3"/>
  <c r="J106" i="3"/>
  <c r="BK103" i="3"/>
  <c r="BK593" i="2"/>
  <c r="J591" i="2"/>
  <c r="BK590" i="2"/>
  <c r="J582" i="2"/>
  <c r="J578" i="2"/>
  <c r="BK572" i="2"/>
  <c r="J568" i="2"/>
  <c r="J563" i="2"/>
  <c r="J558" i="2"/>
  <c r="J554" i="2"/>
  <c r="BK550" i="2"/>
  <c r="BK545" i="2"/>
  <c r="J508" i="2"/>
  <c r="BK507" i="2"/>
  <c r="J499" i="2"/>
  <c r="J487" i="2"/>
  <c r="J465" i="2"/>
  <c r="J461" i="2"/>
  <c r="BK459" i="2"/>
  <c r="BK457" i="2"/>
  <c r="BK452" i="2"/>
  <c r="BK440" i="2"/>
  <c r="BK439" i="2"/>
  <c r="BK434" i="2"/>
  <c r="BK432" i="2"/>
  <c r="BK429" i="2"/>
  <c r="BK428" i="2"/>
  <c r="J427" i="2"/>
  <c r="BK411" i="2"/>
  <c r="J410" i="2"/>
  <c r="J409" i="2"/>
  <c r="J408" i="2"/>
  <c r="J407" i="2"/>
  <c r="BK405" i="2"/>
  <c r="J404" i="2"/>
  <c r="J391" i="2"/>
  <c r="BK390" i="2"/>
  <c r="BK389" i="2"/>
  <c r="BK388" i="2"/>
  <c r="J385" i="2"/>
  <c r="BK383" i="2"/>
  <c r="J375" i="2"/>
  <c r="BK371" i="2"/>
  <c r="BK360" i="2"/>
  <c r="J356" i="2"/>
  <c r="BK355" i="2"/>
  <c r="BK354" i="2"/>
  <c r="BK339" i="2"/>
  <c r="J322" i="2"/>
  <c r="J302" i="2"/>
  <c r="BK296" i="2"/>
  <c r="J294" i="2"/>
  <c r="J288" i="2"/>
  <c r="BK286" i="2"/>
  <c r="J285" i="2"/>
  <c r="J284" i="2"/>
  <c r="BK281" i="2"/>
  <c r="BK278" i="2"/>
  <c r="J265" i="2"/>
  <c r="J263" i="2"/>
  <c r="J255" i="2"/>
  <c r="J248" i="2"/>
  <c r="J246" i="2"/>
  <c r="BK245" i="2"/>
  <c r="BK244" i="2"/>
  <c r="J238" i="2"/>
  <c r="BK233" i="2"/>
  <c r="J217" i="2"/>
  <c r="BK210" i="2"/>
  <c r="BK196" i="2"/>
  <c r="BK178" i="2"/>
  <c r="BK161" i="2"/>
  <c r="J150" i="2"/>
  <c r="BK144" i="2"/>
  <c r="J135" i="2"/>
  <c r="J132" i="2"/>
  <c r="BK126" i="2"/>
  <c r="BK119" i="2"/>
  <c r="T118" i="2" l="1"/>
  <c r="P143" i="2"/>
  <c r="R151" i="2"/>
  <c r="P155" i="2"/>
  <c r="R166" i="2"/>
  <c r="T275" i="2"/>
  <c r="R282" i="2"/>
  <c r="R353" i="2"/>
  <c r="R362" i="2"/>
  <c r="R374" i="2"/>
  <c r="P386" i="2"/>
  <c r="P392" i="2"/>
  <c r="P406" i="2"/>
  <c r="P414" i="2"/>
  <c r="P417" i="2"/>
  <c r="P420" i="2"/>
  <c r="BK431" i="2"/>
  <c r="J431" i="2" s="1"/>
  <c r="J85" i="2" s="1"/>
  <c r="BK451" i="2"/>
  <c r="J451" i="2"/>
  <c r="J86" i="2" s="1"/>
  <c r="BK462" i="2"/>
  <c r="J462" i="2" s="1"/>
  <c r="J87" i="2" s="1"/>
  <c r="R462" i="2"/>
  <c r="P466" i="2"/>
  <c r="T492" i="2"/>
  <c r="T501" i="2"/>
  <c r="T526" i="2"/>
  <c r="T553" i="2"/>
  <c r="BK601" i="2"/>
  <c r="J601" i="2"/>
  <c r="J94" i="2" s="1"/>
  <c r="BK105" i="3"/>
  <c r="J105" i="3" s="1"/>
  <c r="J66" i="3" s="1"/>
  <c r="T115" i="3"/>
  <c r="T136" i="3"/>
  <c r="P170" i="3"/>
  <c r="P213" i="3"/>
  <c r="T100" i="4"/>
  <c r="T120" i="4"/>
  <c r="BK123" i="4"/>
  <c r="J123" i="4" s="1"/>
  <c r="J66" i="4" s="1"/>
  <c r="BK188" i="4"/>
  <c r="J188" i="4"/>
  <c r="J67" i="4" s="1"/>
  <c r="BK197" i="4"/>
  <c r="J197" i="4" s="1"/>
  <c r="J68" i="4" s="1"/>
  <c r="BK202" i="4"/>
  <c r="J202" i="4"/>
  <c r="J71" i="4" s="1"/>
  <c r="P208" i="4"/>
  <c r="P227" i="4"/>
  <c r="R233" i="4"/>
  <c r="P237" i="4"/>
  <c r="P246" i="4"/>
  <c r="P154" i="5"/>
  <c r="P86" i="5"/>
  <c r="AU60" i="1" s="1"/>
  <c r="P97" i="6"/>
  <c r="BK101" i="6"/>
  <c r="J101" i="6"/>
  <c r="J66" i="6" s="1"/>
  <c r="R101" i="6"/>
  <c r="R110" i="6"/>
  <c r="R114" i="6"/>
  <c r="R123" i="6"/>
  <c r="R122" i="6"/>
  <c r="R126" i="6"/>
  <c r="BK118" i="2"/>
  <c r="T143" i="2"/>
  <c r="BK155" i="2"/>
  <c r="J155" i="2" s="1"/>
  <c r="J69" i="2" s="1"/>
  <c r="T155" i="2"/>
  <c r="BK166" i="2"/>
  <c r="J166" i="2" s="1"/>
  <c r="J70" i="2" s="1"/>
  <c r="BK275" i="2"/>
  <c r="J275" i="2"/>
  <c r="J71" i="2" s="1"/>
  <c r="T282" i="2"/>
  <c r="T353" i="2"/>
  <c r="P362" i="2"/>
  <c r="P374" i="2"/>
  <c r="T386" i="2"/>
  <c r="T392" i="2"/>
  <c r="T406" i="2"/>
  <c r="T414" i="2"/>
  <c r="BK420" i="2"/>
  <c r="J420" i="2" s="1"/>
  <c r="J83" i="2" s="1"/>
  <c r="R420" i="2"/>
  <c r="T424" i="2"/>
  <c r="P431" i="2"/>
  <c r="T451" i="2"/>
  <c r="T462" i="2"/>
  <c r="R466" i="2"/>
  <c r="P492" i="2"/>
  <c r="P501" i="2"/>
  <c r="P526" i="2"/>
  <c r="P553" i="2"/>
  <c r="P597" i="2"/>
  <c r="P601" i="2"/>
  <c r="BK98" i="3"/>
  <c r="T98" i="3"/>
  <c r="R105" i="3"/>
  <c r="R115" i="3"/>
  <c r="R112" i="3" s="1"/>
  <c r="R136" i="3"/>
  <c r="R170" i="3"/>
  <c r="T213" i="3"/>
  <c r="R100" i="4"/>
  <c r="R120" i="4"/>
  <c r="R123" i="4"/>
  <c r="R188" i="4"/>
  <c r="R197" i="4"/>
  <c r="T202" i="4"/>
  <c r="T200" i="4" s="1"/>
  <c r="R208" i="4"/>
  <c r="T227" i="4"/>
  <c r="T233" i="4"/>
  <c r="T237" i="4"/>
  <c r="R246" i="4"/>
  <c r="T154" i="5"/>
  <c r="T86" i="5"/>
  <c r="BK97" i="6"/>
  <c r="J97" i="6"/>
  <c r="J65" i="6" s="1"/>
  <c r="BK110" i="6"/>
  <c r="J110" i="6" s="1"/>
  <c r="J68" i="6" s="1"/>
  <c r="BK114" i="6"/>
  <c r="J114" i="6"/>
  <c r="J69" i="6" s="1"/>
  <c r="BK126" i="6"/>
  <c r="J126" i="6" s="1"/>
  <c r="J73" i="6" s="1"/>
  <c r="BK101" i="7"/>
  <c r="J101" i="7"/>
  <c r="J62" i="7" s="1"/>
  <c r="R101" i="7"/>
  <c r="R97" i="7" s="1"/>
  <c r="P121" i="7"/>
  <c r="BK132" i="7"/>
  <c r="J132" i="7"/>
  <c r="J64" i="7" s="1"/>
  <c r="P132" i="7"/>
  <c r="BK144" i="7"/>
  <c r="R144" i="7"/>
  <c r="P154" i="7"/>
  <c r="T154" i="7"/>
  <c r="P161" i="7"/>
  <c r="BK173" i="7"/>
  <c r="J173" i="7" s="1"/>
  <c r="J70" i="7" s="1"/>
  <c r="R173" i="7"/>
  <c r="P177" i="7"/>
  <c r="BK194" i="7"/>
  <c r="J194" i="7"/>
  <c r="J72" i="7" s="1"/>
  <c r="T194" i="7"/>
  <c r="R208" i="7"/>
  <c r="P226" i="7"/>
  <c r="T226" i="7"/>
  <c r="T246" i="7"/>
  <c r="R277" i="7"/>
  <c r="P118" i="2"/>
  <c r="BK143" i="2"/>
  <c r="J143" i="2"/>
  <c r="J67" i="2" s="1"/>
  <c r="BK151" i="2"/>
  <c r="J151" i="2" s="1"/>
  <c r="J68" i="2" s="1"/>
  <c r="T151" i="2"/>
  <c r="P166" i="2"/>
  <c r="P275" i="2"/>
  <c r="P282" i="2"/>
  <c r="P353" i="2"/>
  <c r="BK362" i="2"/>
  <c r="J362" i="2" s="1"/>
  <c r="J76" i="2" s="1"/>
  <c r="T362" i="2"/>
  <c r="T374" i="2"/>
  <c r="R386" i="2"/>
  <c r="R392" i="2"/>
  <c r="R406" i="2"/>
  <c r="BK417" i="2"/>
  <c r="J417" i="2" s="1"/>
  <c r="J82" i="2" s="1"/>
  <c r="T417" i="2"/>
  <c r="BK424" i="2"/>
  <c r="J424" i="2" s="1"/>
  <c r="J84" i="2" s="1"/>
  <c r="R424" i="2"/>
  <c r="R431" i="2"/>
  <c r="R451" i="2"/>
  <c r="P462" i="2"/>
  <c r="T466" i="2"/>
  <c r="R492" i="2"/>
  <c r="R501" i="2"/>
  <c r="R526" i="2"/>
  <c r="R553" i="2"/>
  <c r="T597" i="2"/>
  <c r="T601" i="2"/>
  <c r="R98" i="3"/>
  <c r="R97" i="3" s="1"/>
  <c r="P105" i="3"/>
  <c r="P115" i="3"/>
  <c r="BK136" i="3"/>
  <c r="J136" i="3"/>
  <c r="J71" i="3" s="1"/>
  <c r="T170" i="3"/>
  <c r="T112" i="3" s="1"/>
  <c r="R213" i="3"/>
  <c r="P100" i="4"/>
  <c r="P120" i="4"/>
  <c r="P123" i="4"/>
  <c r="P188" i="4"/>
  <c r="P197" i="4"/>
  <c r="P202" i="4"/>
  <c r="P200" i="4"/>
  <c r="T208" i="4"/>
  <c r="R227" i="4"/>
  <c r="P233" i="4"/>
  <c r="R237" i="4"/>
  <c r="T246" i="4"/>
  <c r="BK154" i="5"/>
  <c r="J154" i="5" s="1"/>
  <c r="J64" i="5" s="1"/>
  <c r="R97" i="6"/>
  <c r="R96" i="6"/>
  <c r="R95" i="6" s="1"/>
  <c r="P101" i="6"/>
  <c r="T110" i="6"/>
  <c r="T114" i="6"/>
  <c r="P123" i="6"/>
  <c r="P122" i="6"/>
  <c r="T126" i="6"/>
  <c r="T101" i="7"/>
  <c r="T97" i="7" s="1"/>
  <c r="T121" i="7"/>
  <c r="R132" i="7"/>
  <c r="T144" i="7"/>
  <c r="BK161" i="7"/>
  <c r="J161" i="7"/>
  <c r="J69" i="7" s="1"/>
  <c r="T161" i="7"/>
  <c r="BK177" i="7"/>
  <c r="J177" i="7"/>
  <c r="J71" i="7" s="1"/>
  <c r="T177" i="7"/>
  <c r="R194" i="7"/>
  <c r="P208" i="7"/>
  <c r="BK226" i="7"/>
  <c r="J226" i="7"/>
  <c r="J74" i="7" s="1"/>
  <c r="BK246" i="7"/>
  <c r="J246" i="7" s="1"/>
  <c r="J75" i="7" s="1"/>
  <c r="R246" i="7"/>
  <c r="P277" i="7"/>
  <c r="P90" i="8"/>
  <c r="T90" i="8"/>
  <c r="T84" i="8"/>
  <c r="T83" i="8" s="1"/>
  <c r="T93" i="8"/>
  <c r="R118" i="2"/>
  <c r="R143" i="2"/>
  <c r="P151" i="2"/>
  <c r="R155" i="2"/>
  <c r="T166" i="2"/>
  <c r="R275" i="2"/>
  <c r="BK282" i="2"/>
  <c r="J282" i="2"/>
  <c r="J72" i="2" s="1"/>
  <c r="BK353" i="2"/>
  <c r="J353" i="2" s="1"/>
  <c r="J73" i="2" s="1"/>
  <c r="BK374" i="2"/>
  <c r="J374" i="2"/>
  <c r="J77" i="2" s="1"/>
  <c r="BK386" i="2"/>
  <c r="J386" i="2" s="1"/>
  <c r="J78" i="2" s="1"/>
  <c r="BK392" i="2"/>
  <c r="J392" i="2"/>
  <c r="J79" i="2" s="1"/>
  <c r="BK406" i="2"/>
  <c r="J406" i="2" s="1"/>
  <c r="J80" i="2" s="1"/>
  <c r="BK414" i="2"/>
  <c r="J414" i="2"/>
  <c r="J81" i="2" s="1"/>
  <c r="R414" i="2"/>
  <c r="R417" i="2"/>
  <c r="T420" i="2"/>
  <c r="P424" i="2"/>
  <c r="T431" i="2"/>
  <c r="P451" i="2"/>
  <c r="BK466" i="2"/>
  <c r="J466" i="2" s="1"/>
  <c r="J88" i="2" s="1"/>
  <c r="BK492" i="2"/>
  <c r="J492" i="2"/>
  <c r="J89" i="2" s="1"/>
  <c r="BK501" i="2"/>
  <c r="J501" i="2" s="1"/>
  <c r="J90" i="2" s="1"/>
  <c r="BK526" i="2"/>
  <c r="J526" i="2"/>
  <c r="J91" i="2" s="1"/>
  <c r="BK553" i="2"/>
  <c r="J553" i="2" s="1"/>
  <c r="J92" i="2" s="1"/>
  <c r="BK597" i="2"/>
  <c r="J597" i="2"/>
  <c r="J93" i="2" s="1"/>
  <c r="R597" i="2"/>
  <c r="R601" i="2"/>
  <c r="P98" i="3"/>
  <c r="P97" i="3" s="1"/>
  <c r="T105" i="3"/>
  <c r="BK115" i="3"/>
  <c r="J115" i="3"/>
  <c r="J70" i="3" s="1"/>
  <c r="P136" i="3"/>
  <c r="P112" i="3" s="1"/>
  <c r="BK170" i="3"/>
  <c r="J170" i="3"/>
  <c r="J72" i="3" s="1"/>
  <c r="BK213" i="3"/>
  <c r="J213" i="3" s="1"/>
  <c r="J73" i="3" s="1"/>
  <c r="BK100" i="4"/>
  <c r="J100" i="4"/>
  <c r="J64" i="4" s="1"/>
  <c r="BK120" i="4"/>
  <c r="J120" i="4" s="1"/>
  <c r="J65" i="4" s="1"/>
  <c r="T123" i="4"/>
  <c r="T188" i="4"/>
  <c r="T197" i="4"/>
  <c r="R202" i="4"/>
  <c r="R200" i="4" s="1"/>
  <c r="BK208" i="4"/>
  <c r="J208" i="4" s="1"/>
  <c r="J73" i="4" s="1"/>
  <c r="BK227" i="4"/>
  <c r="J227" i="4"/>
  <c r="J74" i="4" s="1"/>
  <c r="BK233" i="4"/>
  <c r="J233" i="4" s="1"/>
  <c r="J75" i="4" s="1"/>
  <c r="BK237" i="4"/>
  <c r="J237" i="4"/>
  <c r="J76" i="4" s="1"/>
  <c r="BK246" i="4"/>
  <c r="J246" i="4" s="1"/>
  <c r="J77" i="4" s="1"/>
  <c r="R154" i="5"/>
  <c r="R86" i="5"/>
  <c r="T97" i="6"/>
  <c r="T101" i="6"/>
  <c r="P110" i="6"/>
  <c r="P114" i="6"/>
  <c r="BK123" i="6"/>
  <c r="J123" i="6"/>
  <c r="J72" i="6" s="1"/>
  <c r="T123" i="6"/>
  <c r="T122" i="6" s="1"/>
  <c r="P126" i="6"/>
  <c r="P101" i="7"/>
  <c r="P97" i="7"/>
  <c r="BK121" i="7"/>
  <c r="J121" i="7"/>
  <c r="J63" i="7" s="1"/>
  <c r="R121" i="7"/>
  <c r="T132" i="7"/>
  <c r="P144" i="7"/>
  <c r="BK154" i="7"/>
  <c r="J154" i="7"/>
  <c r="J68" i="7" s="1"/>
  <c r="R154" i="7"/>
  <c r="R161" i="7"/>
  <c r="P173" i="7"/>
  <c r="T173" i="7"/>
  <c r="R177" i="7"/>
  <c r="P194" i="7"/>
  <c r="BK208" i="7"/>
  <c r="J208" i="7" s="1"/>
  <c r="J73" i="7" s="1"/>
  <c r="T208" i="7"/>
  <c r="R226" i="7"/>
  <c r="P246" i="7"/>
  <c r="BK277" i="7"/>
  <c r="J277" i="7" s="1"/>
  <c r="J76" i="7" s="1"/>
  <c r="T277" i="7"/>
  <c r="BK90" i="8"/>
  <c r="J90" i="8" s="1"/>
  <c r="J61" i="8" s="1"/>
  <c r="R90" i="8"/>
  <c r="BK93" i="8"/>
  <c r="J93" i="8" s="1"/>
  <c r="J62" i="8" s="1"/>
  <c r="P93" i="8"/>
  <c r="P84" i="8" s="1"/>
  <c r="P83" i="8" s="1"/>
  <c r="AU63" i="1" s="1"/>
  <c r="R93" i="8"/>
  <c r="R84" i="8" s="1"/>
  <c r="R83" i="8" s="1"/>
  <c r="F59" i="2"/>
  <c r="J110" i="2"/>
  <c r="BE128" i="2"/>
  <c r="BE154" i="2"/>
  <c r="BE161" i="2"/>
  <c r="BE167" i="2"/>
  <c r="BE279" i="2"/>
  <c r="BE280" i="2"/>
  <c r="BE283" i="2"/>
  <c r="BE288" i="2"/>
  <c r="BE318" i="2"/>
  <c r="BE320" i="2"/>
  <c r="BE339" i="2"/>
  <c r="BE360" i="2"/>
  <c r="BE387" i="2"/>
  <c r="BE393" i="2"/>
  <c r="BE394" i="2"/>
  <c r="BE397" i="2"/>
  <c r="BE399" i="2"/>
  <c r="BE402" i="2"/>
  <c r="BE410" i="2"/>
  <c r="BE415" i="2"/>
  <c r="BE416" i="2"/>
  <c r="BE418" i="2"/>
  <c r="BE421" i="2"/>
  <c r="BE423" i="2"/>
  <c r="BE461" i="2"/>
  <c r="BE487" i="2"/>
  <c r="BE491" i="2"/>
  <c r="BE493" i="2"/>
  <c r="BE495" i="2"/>
  <c r="BE499" i="2"/>
  <c r="BE509" i="2"/>
  <c r="BE518" i="2"/>
  <c r="BE523" i="2"/>
  <c r="BE525" i="2"/>
  <c r="BE537" i="2"/>
  <c r="BE598" i="2"/>
  <c r="E50" i="3"/>
  <c r="F58" i="3"/>
  <c r="BE99" i="3"/>
  <c r="BE107" i="3"/>
  <c r="BE109" i="3"/>
  <c r="BE118" i="3"/>
  <c r="BE120" i="3"/>
  <c r="BE125" i="3"/>
  <c r="BE130" i="3"/>
  <c r="BE137" i="3"/>
  <c r="BE155" i="3"/>
  <c r="BE157" i="3"/>
  <c r="BE168" i="3"/>
  <c r="BE176" i="3"/>
  <c r="BE178" i="3"/>
  <c r="BE200" i="3"/>
  <c r="BE205" i="3"/>
  <c r="BE212" i="3"/>
  <c r="F58" i="4"/>
  <c r="J96" i="4"/>
  <c r="BE112" i="4"/>
  <c r="BE119" i="4"/>
  <c r="BE125" i="4"/>
  <c r="BE173" i="4"/>
  <c r="BE187" i="4"/>
  <c r="BE189" i="4"/>
  <c r="BE190" i="4"/>
  <c r="BE191" i="4"/>
  <c r="BE192" i="4"/>
  <c r="BE193" i="4"/>
  <c r="BE203" i="4"/>
  <c r="BE204" i="4"/>
  <c r="BE220" i="4"/>
  <c r="BE221" i="4"/>
  <c r="BE226" i="4"/>
  <c r="BE229" i="4"/>
  <c r="BE232" i="4"/>
  <c r="BE234" i="4"/>
  <c r="BE236" i="4"/>
  <c r="BE238" i="4"/>
  <c r="BE239" i="4"/>
  <c r="BE243" i="4"/>
  <c r="BE244" i="4"/>
  <c r="F59" i="5"/>
  <c r="J82" i="5"/>
  <c r="BE88" i="5"/>
  <c r="BE89" i="5"/>
  <c r="BE91" i="5"/>
  <c r="BE92" i="5"/>
  <c r="BE103" i="5"/>
  <c r="BE106" i="5"/>
  <c r="BE110" i="5"/>
  <c r="BE118" i="5"/>
  <c r="BE119" i="5"/>
  <c r="BE124" i="5"/>
  <c r="BE126" i="5"/>
  <c r="BE134" i="5"/>
  <c r="BE136" i="5"/>
  <c r="BE147" i="5"/>
  <c r="BE159" i="5"/>
  <c r="BE161" i="5"/>
  <c r="BE162" i="5"/>
  <c r="BE171" i="5"/>
  <c r="BE179" i="5"/>
  <c r="BE181" i="5"/>
  <c r="BE182" i="5"/>
  <c r="BE189" i="5"/>
  <c r="BE190" i="5"/>
  <c r="BE194" i="5"/>
  <c r="BE199" i="5"/>
  <c r="BE210" i="5"/>
  <c r="BK86" i="5"/>
  <c r="J86" i="5" s="1"/>
  <c r="J63" i="5" s="1"/>
  <c r="J58" i="6"/>
  <c r="F91" i="6"/>
  <c r="BE125" i="6"/>
  <c r="F54" i="7"/>
  <c r="F93" i="7"/>
  <c r="BE109" i="7"/>
  <c r="BE145" i="7"/>
  <c r="BE147" i="7"/>
  <c r="BE149" i="7"/>
  <c r="BE155" i="7"/>
  <c r="BE157" i="7"/>
  <c r="BE159" i="7"/>
  <c r="BE164" i="7"/>
  <c r="BE166" i="7"/>
  <c r="BE169" i="7"/>
  <c r="BE171" i="7"/>
  <c r="BE172" i="7"/>
  <c r="BE176" i="7"/>
  <c r="BE185" i="7"/>
  <c r="BE197" i="7"/>
  <c r="BE201" i="7"/>
  <c r="BE203" i="7"/>
  <c r="BE204" i="7"/>
  <c r="J58" i="2"/>
  <c r="BE119" i="2"/>
  <c r="BE123" i="2"/>
  <c r="BE124" i="2"/>
  <c r="BE126" i="2"/>
  <c r="BE144" i="2"/>
  <c r="BE152" i="2"/>
  <c r="BE158" i="2"/>
  <c r="BE159" i="2"/>
  <c r="BE163" i="2"/>
  <c r="BE196" i="2"/>
  <c r="BE203" i="2"/>
  <c r="BE248" i="2"/>
  <c r="BE265" i="2"/>
  <c r="BE273" i="2"/>
  <c r="BE274" i="2"/>
  <c r="BE278" i="2"/>
  <c r="BE290" i="2"/>
  <c r="BE294" i="2"/>
  <c r="BE298" i="2"/>
  <c r="BE322" i="2"/>
  <c r="BE338" i="2"/>
  <c r="BE355" i="2"/>
  <c r="BE373" i="2"/>
  <c r="BE375" i="2"/>
  <c r="BE398" i="2"/>
  <c r="BE407" i="2"/>
  <c r="BE413" i="2"/>
  <c r="BE429" i="2"/>
  <c r="BE437" i="2"/>
  <c r="BE445" i="2"/>
  <c r="BE455" i="2"/>
  <c r="BE463" i="2"/>
  <c r="BE465" i="2"/>
  <c r="BE467" i="2"/>
  <c r="BE476" i="2"/>
  <c r="BE478" i="2"/>
  <c r="BE527" i="2"/>
  <c r="BE563" i="2"/>
  <c r="BE572" i="2"/>
  <c r="BE586" i="2"/>
  <c r="BE595" i="2"/>
  <c r="BE602" i="2"/>
  <c r="BK134" i="2"/>
  <c r="J134" i="2"/>
  <c r="J66" i="2" s="1"/>
  <c r="J56" i="3"/>
  <c r="F59" i="3"/>
  <c r="BE103" i="3"/>
  <c r="BE146" i="3"/>
  <c r="BE151" i="3"/>
  <c r="BE159" i="3"/>
  <c r="BE163" i="3"/>
  <c r="BE165" i="3"/>
  <c r="BE167" i="3"/>
  <c r="BE169" i="3"/>
  <c r="BE171" i="3"/>
  <c r="BE172" i="3"/>
  <c r="BE173" i="3"/>
  <c r="BE186" i="3"/>
  <c r="BE189" i="3"/>
  <c r="BE192" i="3"/>
  <c r="BE217" i="3"/>
  <c r="BE221" i="3"/>
  <c r="J58" i="4"/>
  <c r="E87" i="4"/>
  <c r="BE109" i="4"/>
  <c r="BE186" i="4"/>
  <c r="BE194" i="4"/>
  <c r="BE195" i="4"/>
  <c r="BE205" i="4"/>
  <c r="BE207" i="4"/>
  <c r="BE230" i="4"/>
  <c r="BE235" i="4"/>
  <c r="BE240" i="4"/>
  <c r="E50" i="5"/>
  <c r="J56" i="5"/>
  <c r="BE99" i="5"/>
  <c r="BE114" i="5"/>
  <c r="BE128" i="5"/>
  <c r="BE140" i="5"/>
  <c r="BE142" i="5"/>
  <c r="BE143" i="5"/>
  <c r="BE144" i="5"/>
  <c r="BE145" i="5"/>
  <c r="BE146" i="5"/>
  <c r="BE150" i="5"/>
  <c r="BE165" i="5"/>
  <c r="BE168" i="5"/>
  <c r="BE170" i="5"/>
  <c r="BE184" i="5"/>
  <c r="BE185" i="5"/>
  <c r="BE186" i="5"/>
  <c r="BE196" i="5"/>
  <c r="BE197" i="5"/>
  <c r="BE204" i="5"/>
  <c r="BE205" i="5"/>
  <c r="BE208" i="5"/>
  <c r="BE211" i="5"/>
  <c r="BE212" i="5"/>
  <c r="E50" i="6"/>
  <c r="J89" i="6"/>
  <c r="F92" i="6"/>
  <c r="BE99" i="6"/>
  <c r="BE121" i="6"/>
  <c r="BE128" i="6"/>
  <c r="BK105" i="6"/>
  <c r="J105" i="6" s="1"/>
  <c r="J67" i="6" s="1"/>
  <c r="J54" i="7"/>
  <c r="J55" i="7"/>
  <c r="BE116" i="7"/>
  <c r="BE117" i="7"/>
  <c r="BE133" i="7"/>
  <c r="BE134" i="7"/>
  <c r="BE140" i="7"/>
  <c r="BE142" i="7"/>
  <c r="BE148" i="7"/>
  <c r="BE151" i="7"/>
  <c r="BE152" i="7"/>
  <c r="BE153" i="7"/>
  <c r="BE160" i="7"/>
  <c r="BE163" i="7"/>
  <c r="BE167" i="7"/>
  <c r="BE170" i="7"/>
  <c r="BE174" i="7"/>
  <c r="BE175" i="7"/>
  <c r="BE178" i="7"/>
  <c r="BE196" i="7"/>
  <c r="BE205" i="7"/>
  <c r="BE217" i="7"/>
  <c r="BE220" i="7"/>
  <c r="BE235" i="7"/>
  <c r="BE245" i="7"/>
  <c r="BE247" i="7"/>
  <c r="BE255" i="7"/>
  <c r="BE269" i="7"/>
  <c r="BE273" i="7"/>
  <c r="BE293" i="7"/>
  <c r="BE301" i="7"/>
  <c r="BK141" i="7"/>
  <c r="J141" i="7" s="1"/>
  <c r="J65" i="7" s="1"/>
  <c r="E48" i="8"/>
  <c r="J54" i="8"/>
  <c r="F79" i="8"/>
  <c r="J80" i="8"/>
  <c r="BE85" i="8"/>
  <c r="BE86" i="8"/>
  <c r="BE88" i="8"/>
  <c r="BE92" i="8"/>
  <c r="BE94" i="8"/>
  <c r="E50" i="2"/>
  <c r="J59" i="2"/>
  <c r="F112" i="2"/>
  <c r="BE132" i="2"/>
  <c r="BE148" i="2"/>
  <c r="BE156" i="2"/>
  <c r="BE185" i="2"/>
  <c r="BE210" i="2"/>
  <c r="BE233" i="2"/>
  <c r="BE238" i="2"/>
  <c r="BE276" i="2"/>
  <c r="BE286" i="2"/>
  <c r="BE292" i="2"/>
  <c r="BE296" i="2"/>
  <c r="BE310" i="2"/>
  <c r="BE321" i="2"/>
  <c r="BE354" i="2"/>
  <c r="BE356" i="2"/>
  <c r="BE371" i="2"/>
  <c r="BE385" i="2"/>
  <c r="BE390" i="2"/>
  <c r="BE391" i="2"/>
  <c r="BE400" i="2"/>
  <c r="BE401" i="2"/>
  <c r="BE408" i="2"/>
  <c r="BE409" i="2"/>
  <c r="BE411" i="2"/>
  <c r="BE419" i="2"/>
  <c r="BE425" i="2"/>
  <c r="BE428" i="2"/>
  <c r="BE434" i="2"/>
  <c r="BE440" i="2"/>
  <c r="BE457" i="2"/>
  <c r="BE489" i="2"/>
  <c r="BE497" i="2"/>
  <c r="BE532" i="2"/>
  <c r="BE545" i="2"/>
  <c r="BE552" i="2"/>
  <c r="BE554" i="2"/>
  <c r="BE558" i="2"/>
  <c r="BE568" i="2"/>
  <c r="BE578" i="2"/>
  <c r="BE582" i="2"/>
  <c r="BE591" i="2"/>
  <c r="BE593" i="2"/>
  <c r="J58" i="3"/>
  <c r="BE101" i="3"/>
  <c r="BE116" i="3"/>
  <c r="BE135" i="3"/>
  <c r="BE139" i="3"/>
  <c r="BE150" i="3"/>
  <c r="BE153" i="3"/>
  <c r="BE161" i="3"/>
  <c r="BE180" i="3"/>
  <c r="BE184" i="3"/>
  <c r="BE188" i="3"/>
  <c r="BE190" i="3"/>
  <c r="BE193" i="3"/>
  <c r="BE198" i="3"/>
  <c r="BE210" i="3"/>
  <c r="BE214" i="3"/>
  <c r="BK110" i="3"/>
  <c r="J110" i="3"/>
  <c r="J67" i="3"/>
  <c r="BK113" i="3"/>
  <c r="BK112" i="3" s="1"/>
  <c r="J112" i="3" s="1"/>
  <c r="J68" i="3" s="1"/>
  <c r="J56" i="4"/>
  <c r="F96" i="4"/>
  <c r="BE107" i="4"/>
  <c r="BE111" i="4"/>
  <c r="BE122" i="4"/>
  <c r="BE124" i="4"/>
  <c r="BE149" i="4"/>
  <c r="BE161" i="4"/>
  <c r="BE196" i="4"/>
  <c r="BE199" i="4"/>
  <c r="BE216" i="4"/>
  <c r="BE219" i="4"/>
  <c r="BE224" i="4"/>
  <c r="BE241" i="4"/>
  <c r="BK206" i="4"/>
  <c r="J206" i="4"/>
  <c r="J72" i="4"/>
  <c r="BE87" i="5"/>
  <c r="BE90" i="5"/>
  <c r="BE96" i="5"/>
  <c r="BE97" i="5"/>
  <c r="BE100" i="5"/>
  <c r="BE101" i="5"/>
  <c r="BE102" i="5"/>
  <c r="BE104" i="5"/>
  <c r="BE105" i="5"/>
  <c r="BE108" i="5"/>
  <c r="BE112" i="5"/>
  <c r="BE113" i="5"/>
  <c r="BE121" i="5"/>
  <c r="BE122" i="5"/>
  <c r="BE132" i="5"/>
  <c r="BE148" i="5"/>
  <c r="BE149" i="5"/>
  <c r="BE152" i="5"/>
  <c r="BE156" i="5"/>
  <c r="BE163" i="5"/>
  <c r="BE169" i="5"/>
  <c r="BE172" i="5"/>
  <c r="BE176" i="5"/>
  <c r="BE183" i="5"/>
  <c r="BE188" i="5"/>
  <c r="BE192" i="5"/>
  <c r="BE103" i="6"/>
  <c r="BE106" i="6"/>
  <c r="BE111" i="6"/>
  <c r="BE115" i="6"/>
  <c r="BE116" i="6"/>
  <c r="BE119" i="6"/>
  <c r="BE129" i="6"/>
  <c r="BE131" i="6"/>
  <c r="E48" i="7"/>
  <c r="J52" i="7"/>
  <c r="BE102" i="7"/>
  <c r="BE125" i="7"/>
  <c r="BE135" i="7"/>
  <c r="BE137" i="7"/>
  <c r="BE162" i="7"/>
  <c r="BE165" i="7"/>
  <c r="BE168" i="7"/>
  <c r="BE192" i="7"/>
  <c r="BE193" i="7"/>
  <c r="BE206" i="7"/>
  <c r="BE207" i="7"/>
  <c r="BE209" i="7"/>
  <c r="BE213" i="7"/>
  <c r="BE224" i="7"/>
  <c r="BE225" i="7"/>
  <c r="BE227" i="7"/>
  <c r="BE244" i="7"/>
  <c r="BE257" i="7"/>
  <c r="BE261" i="7"/>
  <c r="BE271" i="7"/>
  <c r="BE276" i="7"/>
  <c r="BE278" i="7"/>
  <c r="BE294" i="7"/>
  <c r="F80" i="8"/>
  <c r="BE87" i="8"/>
  <c r="BE89" i="8"/>
  <c r="BE91" i="8"/>
  <c r="BE130" i="2"/>
  <c r="BE135" i="2"/>
  <c r="BE150" i="2"/>
  <c r="BE178" i="2"/>
  <c r="BE217" i="2"/>
  <c r="BE219" i="2"/>
  <c r="BE244" i="2"/>
  <c r="BE245" i="2"/>
  <c r="BE246" i="2"/>
  <c r="BE255" i="2"/>
  <c r="BE263" i="2"/>
  <c r="BE281" i="2"/>
  <c r="BE284" i="2"/>
  <c r="BE285" i="2"/>
  <c r="BE300" i="2"/>
  <c r="BE302" i="2"/>
  <c r="BE358" i="2"/>
  <c r="BE363" i="2"/>
  <c r="BE383" i="2"/>
  <c r="BE388" i="2"/>
  <c r="BE389" i="2"/>
  <c r="BE395" i="2"/>
  <c r="BE403" i="2"/>
  <c r="BE404" i="2"/>
  <c r="BE405" i="2"/>
  <c r="BE412" i="2"/>
  <c r="BE422" i="2"/>
  <c r="BE426" i="2"/>
  <c r="BE427" i="2"/>
  <c r="BE432" i="2"/>
  <c r="BE436" i="2"/>
  <c r="BE439" i="2"/>
  <c r="BE450" i="2"/>
  <c r="BE452" i="2"/>
  <c r="BE454" i="2"/>
  <c r="BE459" i="2"/>
  <c r="BE502" i="2"/>
  <c r="BE507" i="2"/>
  <c r="BE508" i="2"/>
  <c r="BE541" i="2"/>
  <c r="BE550" i="2"/>
  <c r="BE574" i="2"/>
  <c r="BE590" i="2"/>
  <c r="BE600" i="2"/>
  <c r="BE604" i="2"/>
  <c r="BE605" i="2"/>
  <c r="BE606" i="2"/>
  <c r="BE608" i="2"/>
  <c r="BE609" i="2"/>
  <c r="BK359" i="2"/>
  <c r="J359" i="2"/>
  <c r="J74" i="2"/>
  <c r="J59" i="3"/>
  <c r="BE106" i="3"/>
  <c r="BE111" i="3"/>
  <c r="BE114" i="3"/>
  <c r="BE141" i="3"/>
  <c r="BE182" i="3"/>
  <c r="BK220" i="3"/>
  <c r="J220" i="3"/>
  <c r="J74" i="3"/>
  <c r="BE101" i="4"/>
  <c r="BE108" i="4"/>
  <c r="BE110" i="4"/>
  <c r="BE113" i="4"/>
  <c r="BE114" i="4"/>
  <c r="BE115" i="4"/>
  <c r="BE118" i="4"/>
  <c r="BE121" i="4"/>
  <c r="BE137" i="4"/>
  <c r="BE185" i="4"/>
  <c r="BE198" i="4"/>
  <c r="BE209" i="4"/>
  <c r="BE210" i="4"/>
  <c r="BE213" i="4"/>
  <c r="BE214" i="4"/>
  <c r="BE215" i="4"/>
  <c r="BE225" i="4"/>
  <c r="BE228" i="4"/>
  <c r="BE231" i="4"/>
  <c r="BE242" i="4"/>
  <c r="BE245" i="4"/>
  <c r="BE247" i="4"/>
  <c r="BE248" i="4"/>
  <c r="F58" i="5"/>
  <c r="BE93" i="5"/>
  <c r="BE94" i="5"/>
  <c r="BE95" i="5"/>
  <c r="BE98" i="5"/>
  <c r="BE109" i="5"/>
  <c r="BE111" i="5"/>
  <c r="BE116" i="5"/>
  <c r="BE120" i="5"/>
  <c r="BE130" i="5"/>
  <c r="BE138" i="5"/>
  <c r="BE151" i="5"/>
  <c r="BE153" i="5"/>
  <c r="BE155" i="5"/>
  <c r="BE157" i="5"/>
  <c r="BE158" i="5"/>
  <c r="BE167" i="5"/>
  <c r="BE175" i="5"/>
  <c r="BE178" i="5"/>
  <c r="BE193" i="5"/>
  <c r="BE195" i="5"/>
  <c r="BE198" i="5"/>
  <c r="BE201" i="5"/>
  <c r="BE202" i="5"/>
  <c r="BE203" i="5"/>
  <c r="BE206" i="5"/>
  <c r="BE207" i="5"/>
  <c r="BE98" i="6"/>
  <c r="BE102" i="6"/>
  <c r="BE112" i="6"/>
  <c r="BE113" i="6"/>
  <c r="BE117" i="6"/>
  <c r="BE124" i="6"/>
  <c r="BE127" i="6"/>
  <c r="BK120" i="6"/>
  <c r="J120" i="6"/>
  <c r="J70" i="6"/>
  <c r="BE99" i="7"/>
  <c r="BE119" i="7"/>
  <c r="BE122" i="7"/>
  <c r="BE124" i="7"/>
  <c r="BE138" i="7"/>
  <c r="BE146" i="7"/>
  <c r="BE150" i="7"/>
  <c r="BE195" i="7"/>
  <c r="BE198" i="7"/>
  <c r="BE219" i="7"/>
  <c r="BE228" i="7"/>
  <c r="BE242" i="7"/>
  <c r="BE251" i="7"/>
  <c r="BE265" i="7"/>
  <c r="BE275" i="7"/>
  <c r="BE292" i="7"/>
  <c r="BK98" i="7"/>
  <c r="J98" i="7"/>
  <c r="J61" i="7"/>
  <c r="J52" i="8"/>
  <c r="BE95" i="8"/>
  <c r="BE98" i="8"/>
  <c r="BK97" i="8"/>
  <c r="J97" i="8"/>
  <c r="J63" i="8" s="1"/>
  <c r="F38" i="5"/>
  <c r="BC60" i="1" s="1"/>
  <c r="F37" i="3"/>
  <c r="BB57" i="1" s="1"/>
  <c r="F36" i="8"/>
  <c r="BC63" i="1" s="1"/>
  <c r="F36" i="5"/>
  <c r="BA60" i="1" s="1"/>
  <c r="F38" i="2"/>
  <c r="BC56" i="1" s="1"/>
  <c r="F38" i="3"/>
  <c r="BC57" i="1" s="1"/>
  <c r="F39" i="2"/>
  <c r="BD56" i="1" s="1"/>
  <c r="J36" i="5"/>
  <c r="AW60" i="1" s="1"/>
  <c r="J36" i="2"/>
  <c r="AW56" i="1" s="1"/>
  <c r="F38" i="4"/>
  <c r="BC58" i="1" s="1"/>
  <c r="F37" i="7"/>
  <c r="BD62" i="1" s="1"/>
  <c r="F39" i="3"/>
  <c r="BD57" i="1" s="1"/>
  <c r="F37" i="6"/>
  <c r="BB61" i="1" s="1"/>
  <c r="F35" i="7"/>
  <c r="BB62" i="1" s="1"/>
  <c r="J34" i="8"/>
  <c r="AW63" i="1" s="1"/>
  <c r="F39" i="6"/>
  <c r="BD61" i="1" s="1"/>
  <c r="F36" i="4"/>
  <c r="BA58" i="1" s="1"/>
  <c r="J36" i="6"/>
  <c r="AW61" i="1" s="1"/>
  <c r="F36" i="7"/>
  <c r="BC62" i="1" s="1"/>
  <c r="F35" i="8"/>
  <c r="BB63" i="1" s="1"/>
  <c r="F37" i="5"/>
  <c r="BB60" i="1" s="1"/>
  <c r="F34" i="8"/>
  <c r="BA63" i="1" s="1"/>
  <c r="F37" i="2"/>
  <c r="BB56" i="1" s="1"/>
  <c r="AS54" i="1"/>
  <c r="F37" i="4"/>
  <c r="BB58" i="1"/>
  <c r="F36" i="2"/>
  <c r="BA56" i="1"/>
  <c r="F39" i="4"/>
  <c r="BD58" i="1"/>
  <c r="F34" i="7"/>
  <c r="BA62" i="1"/>
  <c r="J36" i="3"/>
  <c r="AW57" i="1"/>
  <c r="F36" i="6"/>
  <c r="BA61" i="1"/>
  <c r="F38" i="6"/>
  <c r="BC61" i="1"/>
  <c r="J34" i="7"/>
  <c r="AW62" i="1"/>
  <c r="F36" i="3"/>
  <c r="BA57" i="1"/>
  <c r="J36" i="4"/>
  <c r="AW58" i="1" s="1"/>
  <c r="F39" i="5"/>
  <c r="BD60" i="1"/>
  <c r="F37" i="8"/>
  <c r="BD63" i="1" s="1"/>
  <c r="P96" i="6" l="1"/>
  <c r="P95" i="6"/>
  <c r="AU61" i="1" s="1"/>
  <c r="AU59" i="1" s="1"/>
  <c r="R96" i="3"/>
  <c r="T361" i="2"/>
  <c r="BK97" i="3"/>
  <c r="BK96" i="3" s="1"/>
  <c r="J96" i="3" s="1"/>
  <c r="J63" i="3" s="1"/>
  <c r="P361" i="2"/>
  <c r="BK117" i="2"/>
  <c r="T99" i="4"/>
  <c r="R361" i="2"/>
  <c r="T117" i="2"/>
  <c r="T116" i="2" s="1"/>
  <c r="R143" i="7"/>
  <c r="R96" i="7" s="1"/>
  <c r="R99" i="4"/>
  <c r="T97" i="3"/>
  <c r="T96" i="3"/>
  <c r="P143" i="7"/>
  <c r="P96" i="7"/>
  <c r="AU62" i="1" s="1"/>
  <c r="T96" i="6"/>
  <c r="T95" i="6" s="1"/>
  <c r="P96" i="3"/>
  <c r="AU57" i="1" s="1"/>
  <c r="R117" i="2"/>
  <c r="R116" i="2" s="1"/>
  <c r="T143" i="7"/>
  <c r="T96" i="7" s="1"/>
  <c r="P99" i="4"/>
  <c r="AU58" i="1" s="1"/>
  <c r="P117" i="2"/>
  <c r="P116" i="2" s="1"/>
  <c r="AU56" i="1" s="1"/>
  <c r="BK143" i="7"/>
  <c r="J143" i="7"/>
  <c r="J66" i="7" s="1"/>
  <c r="BK84" i="8"/>
  <c r="BK83" i="8" s="1"/>
  <c r="J83" i="8" s="1"/>
  <c r="J30" i="8" s="1"/>
  <c r="AG63" i="1" s="1"/>
  <c r="J98" i="3"/>
  <c r="J65" i="3"/>
  <c r="J113" i="3"/>
  <c r="J69" i="3"/>
  <c r="BK200" i="4"/>
  <c r="J200" i="4"/>
  <c r="J69" i="4" s="1"/>
  <c r="J118" i="2"/>
  <c r="J65" i="2" s="1"/>
  <c r="BK361" i="2"/>
  <c r="J361" i="2" s="1"/>
  <c r="J75" i="2" s="1"/>
  <c r="BK96" i="6"/>
  <c r="J96" i="6"/>
  <c r="J64" i="6" s="1"/>
  <c r="BK122" i="6"/>
  <c r="J122" i="6" s="1"/>
  <c r="J71" i="6" s="1"/>
  <c r="BK97" i="7"/>
  <c r="J97" i="7"/>
  <c r="J60" i="7" s="1"/>
  <c r="J144" i="7"/>
  <c r="J67" i="7" s="1"/>
  <c r="J35" i="2"/>
  <c r="AV56" i="1" s="1"/>
  <c r="AT56" i="1" s="1"/>
  <c r="BB59" i="1"/>
  <c r="AX59" i="1"/>
  <c r="J33" i="8"/>
  <c r="AV63" i="1"/>
  <c r="AT63" i="1" s="1"/>
  <c r="BC55" i="1"/>
  <c r="AY55" i="1"/>
  <c r="F35" i="3"/>
  <c r="AZ57" i="1"/>
  <c r="J35" i="5"/>
  <c r="AV60" i="1"/>
  <c r="AT60" i="1"/>
  <c r="BB55" i="1"/>
  <c r="AX55" i="1" s="1"/>
  <c r="F35" i="2"/>
  <c r="AZ56" i="1" s="1"/>
  <c r="F35" i="5"/>
  <c r="AZ60" i="1" s="1"/>
  <c r="J32" i="5"/>
  <c r="AG60" i="1" s="1"/>
  <c r="AN60" i="1" s="1"/>
  <c r="BA59" i="1"/>
  <c r="AW59" i="1"/>
  <c r="J35" i="4"/>
  <c r="AV58" i="1"/>
  <c r="AT58" i="1" s="1"/>
  <c r="J35" i="6"/>
  <c r="AV61" i="1" s="1"/>
  <c r="AT61" i="1" s="1"/>
  <c r="F33" i="7"/>
  <c r="AZ62" i="1"/>
  <c r="J33" i="7"/>
  <c r="AV62" i="1"/>
  <c r="AT62" i="1" s="1"/>
  <c r="BD55" i="1"/>
  <c r="BD59" i="1"/>
  <c r="F33" i="8"/>
  <c r="AZ63" i="1" s="1"/>
  <c r="BC59" i="1"/>
  <c r="AY59" i="1"/>
  <c r="J35" i="3"/>
  <c r="AV57" i="1" s="1"/>
  <c r="AT57" i="1" s="1"/>
  <c r="F35" i="4"/>
  <c r="AZ58" i="1" s="1"/>
  <c r="BA55" i="1"/>
  <c r="BA54" i="1"/>
  <c r="W30" i="1"/>
  <c r="F35" i="6"/>
  <c r="AZ61" i="1" s="1"/>
  <c r="BK116" i="2" l="1"/>
  <c r="J116" i="2"/>
  <c r="J63" i="2" s="1"/>
  <c r="J41" i="5"/>
  <c r="J39" i="8"/>
  <c r="BK99" i="4"/>
  <c r="J99" i="4" s="1"/>
  <c r="J63" i="4" s="1"/>
  <c r="J117" i="2"/>
  <c r="J64" i="2"/>
  <c r="J97" i="3"/>
  <c r="J64" i="3"/>
  <c r="BK95" i="6"/>
  <c r="J95" i="6"/>
  <c r="J59" i="8"/>
  <c r="J84" i="8"/>
  <c r="J60" i="8" s="1"/>
  <c r="BK96" i="7"/>
  <c r="J96" i="7" s="1"/>
  <c r="J59" i="7" s="1"/>
  <c r="AN63" i="1"/>
  <c r="BD54" i="1"/>
  <c r="W33" i="1" s="1"/>
  <c r="AZ59" i="1"/>
  <c r="AV59" i="1" s="1"/>
  <c r="AT59" i="1" s="1"/>
  <c r="J32" i="3"/>
  <c r="AG57" i="1"/>
  <c r="AN57" i="1" s="1"/>
  <c r="AW54" i="1"/>
  <c r="AK30" i="1" s="1"/>
  <c r="AU55" i="1"/>
  <c r="AU54" i="1" s="1"/>
  <c r="BB54" i="1"/>
  <c r="W31" i="1" s="1"/>
  <c r="BC54" i="1"/>
  <c r="W32" i="1" s="1"/>
  <c r="AZ55" i="1"/>
  <c r="AV55" i="1" s="1"/>
  <c r="AW55" i="1"/>
  <c r="J32" i="6"/>
  <c r="AG61" i="1"/>
  <c r="AN61" i="1" s="1"/>
  <c r="J41" i="6" l="1"/>
  <c r="J63" i="6"/>
  <c r="J41" i="3"/>
  <c r="AZ54" i="1"/>
  <c r="W29" i="1"/>
  <c r="AT55" i="1"/>
  <c r="AG59" i="1"/>
  <c r="AN59" i="1"/>
  <c r="AY54" i="1"/>
  <c r="J30" i="7"/>
  <c r="AG62" i="1"/>
  <c r="AN62" i="1"/>
  <c r="J32" i="2"/>
  <c r="AG56" i="1" s="1"/>
  <c r="AN56" i="1" s="1"/>
  <c r="AX54" i="1"/>
  <c r="J32" i="4"/>
  <c r="AG58" i="1" s="1"/>
  <c r="AN58" i="1" s="1"/>
  <c r="J41" i="2" l="1"/>
  <c r="J41" i="4"/>
  <c r="J39" i="7"/>
  <c r="AG55" i="1"/>
  <c r="AG54" i="1" s="1"/>
  <c r="AV54" i="1"/>
  <c r="AK29" i="1" s="1"/>
  <c r="AN55" i="1" l="1"/>
  <c r="AK26" i="1"/>
  <c r="AK35" i="1"/>
  <c r="AT54" i="1"/>
  <c r="AN54" i="1" l="1"/>
</calcChain>
</file>

<file path=xl/sharedStrings.xml><?xml version="1.0" encoding="utf-8"?>
<sst xmlns="http://schemas.openxmlformats.org/spreadsheetml/2006/main" count="14594" uniqueCount="2319">
  <si>
    <t>Export Komplet</t>
  </si>
  <si>
    <t>VZ</t>
  </si>
  <si>
    <t>2.0</t>
  </si>
  <si>
    <t>ZAMOK</t>
  </si>
  <si>
    <t>False</t>
  </si>
  <si>
    <t>{33de58fe-4856-4690-979e-4f4d68268c8e}</t>
  </si>
  <si>
    <t>0,01</t>
  </si>
  <si>
    <t>21</t>
  </si>
  <si>
    <t>15</t>
  </si>
  <si>
    <t>REKAPITULACE ZAKÁZKY</t>
  </si>
  <si>
    <t>v ---  níže se nacházejí doplnkové a pomocné údaje k sestavám  --- v</t>
  </si>
  <si>
    <t>Návod na vyplnění</t>
  </si>
  <si>
    <t>0,001</t>
  </si>
  <si>
    <t>Kód:</t>
  </si>
  <si>
    <t>01-21</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</si>
  <si>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</si>
  <si>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</si>
  <si>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Olomouc - Nová ulice ON - oprava</t>
  </si>
  <si>
    <t>KSO:</t>
  </si>
  <si>
    <t/>
  </si>
  <si>
    <t>CC-CZ:</t>
  </si>
  <si>
    <t>Místo:</t>
  </si>
  <si>
    <t xml:space="preserve"> </t>
  </si>
  <si>
    <t>Datum:</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</si>
  <si>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</si>
  <si>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</si>
  <si>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</si>
  <si>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</si>
  <si>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</si>
  <si>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</si>
  <si>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</si>
  <si>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</si>
  <si>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</si>
  <si>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</si>
  <si>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</si>
  <si>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</si>
  <si>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</si>
  <si>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</si>
  <si>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</si>
  <si>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</si>
  <si>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</si>
  <si>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</si>
  <si>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</si>
  <si>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</si>
  <si>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</si>
  <si>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</si>
  <si>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</si>
  <si>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</si>
  <si>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</si>
  <si>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</si>
  <si>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</si>
  <si>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</si>
  <si>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</si>
  <si>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</si>
  <si>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</si>
  <si>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</si>
  <si>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</si>
  <si>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</si>
  <si>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</si>
  <si>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</si>
  <si>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</si>
  <si>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</si>
  <si>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</si>
  <si>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</si>
  <si>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</si>
  <si>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</si>
  <si>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</si>
  <si>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</si>
  <si>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</si>
  <si>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</si>
  <si>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</si>
  <si>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</si>
  <si>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SO01</t>
  </si>
  <si>
    <t>Stavební část</t>
  </si>
  <si>
    <t>STA</t>
  </si>
  <si>
    <t>1</t>
  </si>
  <si>
    <t>{921058ca-f2ff-44c7-8b56-1af733a88f9d}</t>
  </si>
  <si>
    <t>2</t>
  </si>
  <si>
    <t>/</t>
  </si>
  <si>
    <t>SO01 - 03</t>
  </si>
  <si>
    <t>stavební úpravy</t>
  </si>
  <si>
    <t>Soupis</t>
  </si>
  <si>
    <t>{21e9ac18-8552-48bb-b7c9-3b9c4aaccd15}</t>
  </si>
  <si>
    <t>SO01 - 02</t>
  </si>
  <si>
    <t>střecha</t>
  </si>
  <si>
    <t>{e77829b3-64a3-4b72-8345-6a2b9db15720}</t>
  </si>
  <si>
    <t>SO01 - 01</t>
  </si>
  <si>
    <t>Sanace</t>
  </si>
  <si>
    <t>{961418d3-53e8-4849-9c3d-6ffe90d5a453}</t>
  </si>
  <si>
    <t>SO02</t>
  </si>
  <si>
    <t>technologická zařízení budova</t>
  </si>
  <si>
    <t>{81f30ff3-155c-4b57-8b2e-9c3970760dd6}</t>
  </si>
  <si>
    <t>SO 02</t>
  </si>
  <si>
    <t>Oprava silnoproudých rozvodů a osvětlení</t>
  </si>
  <si>
    <t>{c8139acc-9204-4fc5-aeaf-5096d46ec58a}</t>
  </si>
  <si>
    <t>SO 02.1</t>
  </si>
  <si>
    <t xml:space="preserve">Stavební přípomoce </t>
  </si>
  <si>
    <t>{835651ea-a3b7-4965-844a-e200284ca9d1}</t>
  </si>
  <si>
    <t>SO03</t>
  </si>
  <si>
    <t>bytová jednotka</t>
  </si>
  <si>
    <t>{abef8077-2c09-44b4-adfc-325a9c62b566}</t>
  </si>
  <si>
    <t>VRN</t>
  </si>
  <si>
    <t>Vedlejší rozpočtové náklady</t>
  </si>
  <si>
    <t>{efbe1150-071c-4505-97e6-15a041232017}</t>
  </si>
  <si>
    <t>KRYCÍ LIST SOUPISU PRACÍ</t>
  </si>
  <si>
    <t>Objekt:</t>
  </si>
  <si>
    <t>SO01 - Stavební část</t>
  </si>
  <si>
    <t>Soupis:</t>
  </si>
  <si>
    <t>SO01 - 03 - stavební úpravy</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</si>
  <si>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</si>
  <si>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</si>
  <si>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</si>
  <si>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</si>
  <si>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</si>
  <si>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</si>
  <si>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</si>
  <si>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</si>
  <si>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</si>
  <si>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</si>
  <si>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</si>
  <si>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</si>
  <si>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</si>
  <si>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</si>
  <si>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</si>
  <si>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</si>
  <si>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</si>
  <si>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</si>
  <si>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</si>
  <si>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</si>
  <si>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</si>
  <si>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</si>
  <si>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741 - Elektroinstalace - silnoproud</t>
  </si>
  <si>
    <t xml:space="preserve">    742 - Elektroinstalace - slaboproud</t>
  </si>
  <si>
    <t xml:space="preserve">    751 - Vzduchotechnika</t>
  </si>
  <si>
    <t xml:space="preserve">    764 - Konstrukce klempířské</t>
  </si>
  <si>
    <t xml:space="preserve">    766 - Konstrukce truhlářské</t>
  </si>
  <si>
    <t xml:space="preserve">    767 - Konstrukce zámečnické</t>
  </si>
  <si>
    <t xml:space="preserve">    771 - Podlahy z dlaždic</t>
  </si>
  <si>
    <t xml:space="preserve">    772 - Podlahy z kamene</t>
  </si>
  <si>
    <t xml:space="preserve">    776 - Podlahy povlakové</t>
  </si>
  <si>
    <t xml:space="preserve">    781 - Dokončovací práce - obklady</t>
  </si>
  <si>
    <t xml:space="preserve">    783 - Dokončovací práce - nátěry</t>
  </si>
  <si>
    <t>HZS - Hodinové zúčtovací sazby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</si>
  <si>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</si>
  <si>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</si>
  <si>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</si>
  <si>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</si>
  <si>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</si>
  <si>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</si>
  <si>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</si>
  <si>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</si>
  <si>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</si>
  <si>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</si>
  <si>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</si>
  <si>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</si>
  <si>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</si>
  <si>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</si>
  <si>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</si>
  <si>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</si>
  <si>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</si>
  <si>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</si>
  <si>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</si>
  <si>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</si>
  <si>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</si>
  <si>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</si>
  <si>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2021 01</t>
  </si>
  <si>
    <t>4</t>
  </si>
  <si>
    <t>1859146232</t>
  </si>
  <si>
    <t>VV</t>
  </si>
  <si>
    <t>"přístřešek" 10*3,3</t>
  </si>
  <si>
    <t>"chodník" 25*2</t>
  </si>
  <si>
    <t>Součet</t>
  </si>
  <si>
    <t>113107121</t>
  </si>
  <si>
    <t>Odstranění podkladů nebo krytů ručně s přemístěním hmot na skládku na vzdálenost do 3 m nebo s naložením na dopravní prostředek z kameniva hrubého drceného, o tl. vrstvy do 100 mm</t>
  </si>
  <si>
    <t>684284574</t>
  </si>
  <si>
    <t>3</t>
  </si>
  <si>
    <t>122151101</t>
  </si>
  <si>
    <t>Odkopávky a prokopávky nezapažené strojně v hornině třídy těžitelnosti I skupiny 1 a 2 do 20 m3</t>
  </si>
  <si>
    <t>m3</t>
  </si>
  <si>
    <t>-1879365553</t>
  </si>
  <si>
    <t>"mlat" 3,6*10*0,3</t>
  </si>
  <si>
    <t>132112111</t>
  </si>
  <si>
    <t>Hloubení rýh šířky do 800 mm ručně zapažených i nezapažených, s urovnáním dna do předepsaného profilu a spádu v hornině třídy těžitelnosti I skupiny 1 a 2 soudržných</t>
  </si>
  <si>
    <t>-986304146</t>
  </si>
  <si>
    <t>"dešťová kanalizace"  28*0,8*1,2</t>
  </si>
  <si>
    <t>5</t>
  </si>
  <si>
    <t>174111101</t>
  </si>
  <si>
    <t>Zásyp sypaninou z jakékoliv horniny ručně s uložením výkopku ve vrstvách se zhutněním jam, šachet, rýh nebo kolem objektů v těchto vykopávkách</t>
  </si>
  <si>
    <t>2126715136</t>
  </si>
  <si>
    <t>28*0,8*(1,2-0,5)</t>
  </si>
  <si>
    <t>6</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</si>
  <si>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</si>
  <si>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</si>
  <si>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-1899000368</t>
  </si>
  <si>
    <t>28*0,5*0,5</t>
  </si>
  <si>
    <t>7</t>
  </si>
  <si>
    <t>M</t>
  </si>
  <si>
    <t>58331351</t>
  </si>
  <si>
    <t>kamenivo těžené drobné frakce 0/4</t>
  </si>
  <si>
    <t>t</t>
  </si>
  <si>
    <t>8</t>
  </si>
  <si>
    <t>685966581</t>
  </si>
  <si>
    <t>7*2 'Přepočtené koeficientem množství</t>
  </si>
  <si>
    <t>Zakládání</t>
  </si>
  <si>
    <t>271532213</t>
  </si>
  <si>
    <t>Podsyp pod základové konstrukce se zhutněním a urovnáním povrchu z kameniva hrubého, frakce 8 - 16 mm</t>
  </si>
  <si>
    <t>960432061</t>
  </si>
  <si>
    <t>"OP01" 13,1*0,1</t>
  </si>
  <si>
    <t>"OP02" 13,3*0,1</t>
  </si>
  <si>
    <t>"OP03" 9,1*0,1</t>
  </si>
  <si>
    <t>"OP04" 17,9*0,1</t>
  </si>
  <si>
    <t>"OP05" 19,5*0,1</t>
  </si>
  <si>
    <t>"OP06" 21,7*0,1</t>
  </si>
  <si>
    <t>Svislé a kompletní konstrukce</t>
  </si>
  <si>
    <t>9</t>
  </si>
  <si>
    <t>342272225</t>
  </si>
  <si>
    <t>Příčky z pórobetonových tvárnic hladkých na tenké maltové lože objemová hmotnost do 500 kg/m3, tloušťka příčky 100 mm</t>
  </si>
  <si>
    <t>-918092268</t>
  </si>
  <si>
    <t>"OP07" 3,3*3-1*2</t>
  </si>
  <si>
    <t>"OP06" 4,4*3+1*3-1*2-0,8*2</t>
  </si>
  <si>
    <t>10</t>
  </si>
  <si>
    <t>348171130</t>
  </si>
  <si>
    <t>Montáž oplocení z dílců kovových rámových, na ocelové sloupky, výšky přes 1,5 do 2,0 m</t>
  </si>
  <si>
    <t>m</t>
  </si>
  <si>
    <t>-518590598</t>
  </si>
  <si>
    <t>"mezi VB a WC"  18,3+7,4+18,3</t>
  </si>
  <si>
    <t>11</t>
  </si>
  <si>
    <t>348R001</t>
  </si>
  <si>
    <t>Oplocení z dílců kovových rámových vč. ocelových sloupků</t>
  </si>
  <si>
    <t>920757111</t>
  </si>
  <si>
    <t>Vodorovné konstrukce</t>
  </si>
  <si>
    <t>12</t>
  </si>
  <si>
    <t>451572111</t>
  </si>
  <si>
    <t>Lože pod potrubí, stoky a drobné objekty v otevřeném výkopu z kameniva drobného těženého 0 až 4 mm</t>
  </si>
  <si>
    <t>183409163</t>
  </si>
  <si>
    <t>28*0,6*0,8</t>
  </si>
  <si>
    <t>13</t>
  </si>
  <si>
    <t>451577877</t>
  </si>
  <si>
    <t>Podklad nebo lože pod dlažbu (přídlažbu) v ploše vodorovné nebo ve sklonu do 1:5, tloušťky od 30 do 100 mm ze štěrkopísku</t>
  </si>
  <si>
    <t>-670412265</t>
  </si>
  <si>
    <t>Komunikace pozemní</t>
  </si>
  <si>
    <t>14</t>
  </si>
  <si>
    <t>564251111</t>
  </si>
  <si>
    <t>Podklad nebo podsyp ze štěrkopísku ŠP s rozprostřením, vlhčením a zhutněním, po zhutnění tl. 150 mm</t>
  </si>
  <si>
    <t>495128770</t>
  </si>
  <si>
    <t>3,6*10</t>
  </si>
  <si>
    <t>591411111</t>
  </si>
  <si>
    <t>Kladení dlažby z mozaiky komunikací pro pěší s vyplněním spár, s dvojím beraněním a se smetením přebytečného materiálu na vzdálenost do 3 m jednobarevné, s ložem tl. do 40 mm z kameniva</t>
  </si>
  <si>
    <t>-120844418</t>
  </si>
  <si>
    <t>16</t>
  </si>
  <si>
    <t>58381004</t>
  </si>
  <si>
    <t>kostka dlažební mozaika žula 4/6 tř 1</t>
  </si>
  <si>
    <t>-1654174084</t>
  </si>
  <si>
    <t>36*1,02 'Přepočtené koeficientem množství</t>
  </si>
  <si>
    <t>17</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</si>
  <si>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</si>
  <si>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</si>
  <si>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-1754133220</t>
  </si>
  <si>
    <t>"předláždění chodníku" 25*2</t>
  </si>
  <si>
    <t>18</t>
  </si>
  <si>
    <t>59246006</t>
  </si>
  <si>
    <t>dlažba plošná betonová terasová reliéfní 500x500x50mm</t>
  </si>
  <si>
    <t>-2053641602</t>
  </si>
  <si>
    <t>"doplnění poškozené dlažby chodníku 50%" 25*2*0,5</t>
  </si>
  <si>
    <t>25*1,03 'Přepočtené koeficientem množství</t>
  </si>
  <si>
    <t>Úpravy povrchů, podlahy a osazování výplní</t>
  </si>
  <si>
    <t>19</t>
  </si>
  <si>
    <t>611142001</t>
  </si>
  <si>
    <t>Potažení vnitřních ploch pletivem v ploše nebo pruzích, na plném podkladu sklovláknitým vtlačením do tmelu stropů</t>
  </si>
  <si>
    <t>2037451516</t>
  </si>
  <si>
    <t>"OP01" 13,1</t>
  </si>
  <si>
    <t>"OP02" 13,3</t>
  </si>
  <si>
    <t>"OP03" 9,1</t>
  </si>
  <si>
    <t>"OP04" 17,9</t>
  </si>
  <si>
    <t>"OP05" 19,5</t>
  </si>
  <si>
    <t>"OP06" 21,2</t>
  </si>
  <si>
    <t>"OP07" 14,4</t>
  </si>
  <si>
    <t>"OP09" 1,7</t>
  </si>
  <si>
    <t>"OP11" 22,2</t>
  </si>
  <si>
    <t>20</t>
  </si>
  <si>
    <t>612142001</t>
  </si>
  <si>
    <t>Potažení vnitřních ploch pletivem v ploše nebo pruzích, na plném podkladu sklovláknitým vtlačením do tmelu stěn</t>
  </si>
  <si>
    <t>-1132582549</t>
  </si>
  <si>
    <t>"OP05" (4,39+4,415+4,39+4,415)*3</t>
  </si>
  <si>
    <t>"OP06" (4,4+4,9+4,4+4,9)*3</t>
  </si>
  <si>
    <t>"OP07" (3,34+4,4+3,34+4,4)*3</t>
  </si>
  <si>
    <t>"OP09" (1,9+0,9+1,9+0,9)*2,6</t>
  </si>
  <si>
    <t>"OP11" (9,9+2,4+9,9+2,4)*2,8</t>
  </si>
  <si>
    <t>612325423</t>
  </si>
  <si>
    <t>Oprava vápenocementové omítky vnitřních ploch štukové dvouvrstvé, tloušťky do 20 mm a tloušťky štuku do 3 mm stěn, v rozsahu opravované plochy přes 30 do 50%</t>
  </si>
  <si>
    <t>-559317687</t>
  </si>
  <si>
    <t>"OP01" (2,86+4,59+2,86+4,59)*1,5</t>
  </si>
  <si>
    <t>"OP02" (2,89+4,59+2,86+4,59)*1,5</t>
  </si>
  <si>
    <t>"OP03" (1,96+4,64+1,96+4,64)*1,5</t>
  </si>
  <si>
    <t>"OP04" (3,76+4,79+3,76+4,79)*1,5</t>
  </si>
  <si>
    <t>22</t>
  </si>
  <si>
    <t>612821012</t>
  </si>
  <si>
    <t>Sanační omítka vnitřních ploch stěn pro vlhké a zasolené zdivo, prováděná ve dvou vrstvách, tl. jádrové omítky do 30 mm ručně štuková</t>
  </si>
  <si>
    <t>-1762676889</t>
  </si>
  <si>
    <t>"OP11" 7,5*1,5</t>
  </si>
  <si>
    <t>23</t>
  </si>
  <si>
    <t>612821031</t>
  </si>
  <si>
    <t>Sanační omítka vnitřních ploch stěn vyrovnávací vrstva, prováděná v tl. do 20 mm ručně</t>
  </si>
  <si>
    <t>-953132288</t>
  </si>
  <si>
    <t>24</t>
  </si>
  <si>
    <t>612821061</t>
  </si>
  <si>
    <t>Sanační omítka vnitřních ploch Příplatek k cenám: za každých dalších 10 mm omítky prováděné ve více vrstvách -1011 a -1012</t>
  </si>
  <si>
    <t>399201055</t>
  </si>
  <si>
    <t>25</t>
  </si>
  <si>
    <t>622135001</t>
  </si>
  <si>
    <t>Vyrovnání nerovností podkladu vnějších omítaných ploch maltou, tloušťky do 10 mm vápenocementovou stěn</t>
  </si>
  <si>
    <t>2018167610</t>
  </si>
  <si>
    <t>462,54*0,1</t>
  </si>
  <si>
    <t>26</t>
  </si>
  <si>
    <t>622521021</t>
  </si>
  <si>
    <t>Omítka tenkovrstvá silikátová vnějších ploch probarvená, včetně penetrace podkladu zrnitá, tloušťky 2,0 mm stěn</t>
  </si>
  <si>
    <t>-1846694760</t>
  </si>
  <si>
    <t>"SZ fasáda" 7,3*4,3+7,3*2,1*0,5</t>
  </si>
  <si>
    <t>11,2*7,3-(7,3*4,3+7,3*2,1*0,5)</t>
  </si>
  <si>
    <t>-1,7*1,7*2-0,9*1,2-1*2,05</t>
  </si>
  <si>
    <t>"JV Fasáda"</t>
  </si>
  <si>
    <t>11,2*7,3+7,3*3,2*0,5</t>
  </si>
  <si>
    <t>-1,1*1,75*2-0,9*1,2</t>
  </si>
  <si>
    <t xml:space="preserve">"SV Fasáda" </t>
  </si>
  <si>
    <t>23,2*4+13,1*3,7+8,4*3</t>
  </si>
  <si>
    <t>-0,9*1,7*6-1,75*1,6-0,9*1,2</t>
  </si>
  <si>
    <t xml:space="preserve">"JZ Fasáda" </t>
  </si>
  <si>
    <t>-0,9*1,7*8-1,7*1,8-1,1*2-1*1,2</t>
  </si>
  <si>
    <t>27</t>
  </si>
  <si>
    <t>622635091</t>
  </si>
  <si>
    <t>Oprava spárování cihelného zdiva cementovou maltou včetně vysekání a vyčištění spár komínového nad střechou, v rozsahu opravované plochy přes 40 do 50 %</t>
  </si>
  <si>
    <t>-2095820627</t>
  </si>
  <si>
    <t>0,45*0,9*4</t>
  </si>
  <si>
    <t>0,75*1,1*4</t>
  </si>
  <si>
    <t>1,35*0,8*2+0,75*0,8*2</t>
  </si>
  <si>
    <t>28</t>
  </si>
  <si>
    <t>622821012</t>
  </si>
  <si>
    <t>Sanační omítka vnějších ploch stěn pro vlhké a zasolené zdivo, prováděná ve dvou vrstvách, tl. jádrové omítky do 30 mm ručně štuková</t>
  </si>
  <si>
    <t>1832555104</t>
  </si>
  <si>
    <t>"JZ fasáda" 25,7*1,5</t>
  </si>
  <si>
    <t>"JV fasáda" 7,25*1,5</t>
  </si>
  <si>
    <t>"SV fasáda" 2,3*1,5</t>
  </si>
  <si>
    <t>"SZ fasáda" 7,2*1,5</t>
  </si>
  <si>
    <t>29</t>
  </si>
  <si>
    <t>622821031</t>
  </si>
  <si>
    <t>Sanační omítka vnějších ploch stěn vyrovnávací vrstva, prováděná v tl. do 20 mm ručně</t>
  </si>
  <si>
    <t>-761363840</t>
  </si>
  <si>
    <t>30</t>
  </si>
  <si>
    <t>622821061</t>
  </si>
  <si>
    <t>Sanační omítka vnějších ploch Příplatek k cenám: za každých dalších 10 mm omítky prováděné ve více vrstvách -1011 a -1012</t>
  </si>
  <si>
    <t>-1781299354</t>
  </si>
  <si>
    <t>31</t>
  </si>
  <si>
    <t>625681012</t>
  </si>
  <si>
    <t>Ochrana proti holubům hrotový systém dvouřadý, účinná šíře 15 cm</t>
  </si>
  <si>
    <t>1180729157</t>
  </si>
  <si>
    <t>120</t>
  </si>
  <si>
    <t>32</t>
  </si>
  <si>
    <t>629995211</t>
  </si>
  <si>
    <t>Očištění vnějších ploch tryskáním křemičitým pískem nesušeným ( metodou torbo tryskání), povrchu omítnutého</t>
  </si>
  <si>
    <t>-162441013</t>
  </si>
  <si>
    <t>"1S01" 27,25*2,2</t>
  </si>
  <si>
    <t>"1S02" 25,1*2,2</t>
  </si>
  <si>
    <t>"1S03" 14,3*2,2</t>
  </si>
  <si>
    <t>"1S04" 13,6*2,2</t>
  </si>
  <si>
    <t>"1S05" 14,9*2,2</t>
  </si>
  <si>
    <t>33</t>
  </si>
  <si>
    <t>631311135</t>
  </si>
  <si>
    <t>Mazanina z betonu prostého bez zvýšených nároků na prostředí tl. přes 120 do 240 mm tř. C 20/25</t>
  </si>
  <si>
    <t>-365328559</t>
  </si>
  <si>
    <t>"OP01" 13,1*0,12</t>
  </si>
  <si>
    <t>"OP02" 13,3*0,12</t>
  </si>
  <si>
    <t>"OP03" 9,1*0,12</t>
  </si>
  <si>
    <t>"OP04" 17,9*0,12</t>
  </si>
  <si>
    <t>"OP05" 19,5*0,12</t>
  </si>
  <si>
    <t>"OP06" 21,7*0,12</t>
  </si>
  <si>
    <t>34</t>
  </si>
  <si>
    <t>631362021</t>
  </si>
  <si>
    <t>Výztuž mazanin ze svařovaných sítí z drátů typu KARI</t>
  </si>
  <si>
    <t>1536877080</t>
  </si>
  <si>
    <t>106,1*3,13/1000</t>
  </si>
  <si>
    <t>35</t>
  </si>
  <si>
    <t>632451214</t>
  </si>
  <si>
    <t>Potěr cementový samonivelační litý tř. C 20, tl. přes 45 do 50 mm</t>
  </si>
  <si>
    <t>1085917360</t>
  </si>
  <si>
    <t>"OP02" 13,</t>
  </si>
  <si>
    <t>"OP06" 21,7</t>
  </si>
  <si>
    <t>36</t>
  </si>
  <si>
    <t>642942611</t>
  </si>
  <si>
    <t>Osazování zárubní nebo rámů kovových dveřních lisovaných nebo z úhelníků bez dveřních křídel na montážní pěnu, plochy otvoru do 2,5 m2</t>
  </si>
  <si>
    <t>kus</t>
  </si>
  <si>
    <t>-1864517986</t>
  </si>
  <si>
    <t>37</t>
  </si>
  <si>
    <t>55331438</t>
  </si>
  <si>
    <t>zárubeň jednokřídlá ocelová pro dodatečnou montáž tl stěny 110-150mm rozměru 900/1970, 2100mm</t>
  </si>
  <si>
    <t>1741929340</t>
  </si>
  <si>
    <t>Trubní vedení</t>
  </si>
  <si>
    <t>38</t>
  </si>
  <si>
    <t>871315221</t>
  </si>
  <si>
    <t>Kanalizační potrubí z tvrdého PVC v otevřeném výkopu ve sklonu do 20 %, hladkého plnostěnného jednovrstvého, tuhost třídy SN 8 DN 160</t>
  </si>
  <si>
    <t>2000069907</t>
  </si>
  <si>
    <t>39</t>
  </si>
  <si>
    <t>877315211</t>
  </si>
  <si>
    <t>Montáž tvarovek na kanalizačním potrubí z trub z plastu z tvrdého PVC nebo z polypropylenu v otevřeném výkopu jednoosých DN 160</t>
  </si>
  <si>
    <t>394088778</t>
  </si>
  <si>
    <t>40</t>
  </si>
  <si>
    <t>28611363</t>
  </si>
  <si>
    <t>koleno kanalizační PVC KG 160x87°</t>
  </si>
  <si>
    <t>1314345492</t>
  </si>
  <si>
    <t>41</t>
  </si>
  <si>
    <t>877315221</t>
  </si>
  <si>
    <t>Montáž tvarovek na kanalizačním potrubí z trub z plastu z tvrdého PVC nebo z polypropylenu v otevřeném výkopu dvouosých DN 160</t>
  </si>
  <si>
    <t>931404938</t>
  </si>
  <si>
    <t>42</t>
  </si>
  <si>
    <t>28611916</t>
  </si>
  <si>
    <t>odbočka kanalizační plastová s hrdlem KG 160/160/45°</t>
  </si>
  <si>
    <t>851077386</t>
  </si>
  <si>
    <t>Ostatní konstrukce a práce, bourání</t>
  </si>
  <si>
    <t>43</t>
  </si>
  <si>
    <t>936124113</t>
  </si>
  <si>
    <t>Montáž lavičky parkové stabilní přichycené kotevními šrouby</t>
  </si>
  <si>
    <t>403405892</t>
  </si>
  <si>
    <t>44</t>
  </si>
  <si>
    <t>7491011M</t>
  </si>
  <si>
    <t>lavička s opěradlem (nekotvená) 1800x760x800mm konstrukce-ocel, sedák-dřevo</t>
  </si>
  <si>
    <t>2136339413</t>
  </si>
  <si>
    <t>45</t>
  </si>
  <si>
    <t>7491013M</t>
  </si>
  <si>
    <t>koš odpadkový kovový kotvený,na tříděný odpad</t>
  </si>
  <si>
    <t>-671804591</t>
  </si>
  <si>
    <t>46</t>
  </si>
  <si>
    <t>941111121</t>
  </si>
  <si>
    <t>Montáž lešení řadového trubkového lehkého pracovního s podlahami s provozním zatížením tř. 3 do 200 kg/m2 šířky tř. W09 přes 0,9 do 1,2 m, výšky do 10 m</t>
  </si>
  <si>
    <t>764387890</t>
  </si>
  <si>
    <t>10*6+13*8+11*9+13*8+10*6+8*6</t>
  </si>
  <si>
    <t>47</t>
  </si>
  <si>
    <t>941111221</t>
  </si>
  <si>
    <t>Montáž lešení řadového trubkového lehkého pracovního s podlahami s provozním zatížením tř. 3 do 200 kg/m2 Příplatek za první a každý další den použití lešení k ceně -1121</t>
  </si>
  <si>
    <t>-1240642852</t>
  </si>
  <si>
    <t>(10*6+13*8+11*9+13*8+10*6+8*6)*30</t>
  </si>
  <si>
    <t>48</t>
  </si>
  <si>
    <t>941111821</t>
  </si>
  <si>
    <t>Demontáž lešení řadového trubkového lehkého pracovního s podlahami s provozním zatížením tř. 3 do 200 kg/m2 šířky tř. W09 přes 0,9 do 1,2 m, výšky do 10 m</t>
  </si>
  <si>
    <t>1922159996</t>
  </si>
  <si>
    <t>49</t>
  </si>
  <si>
    <t>944511111</t>
  </si>
  <si>
    <t>Montáž ochranné sítě zavěšené na konstrukci lešení z textilie z umělých vláken</t>
  </si>
  <si>
    <t>1516427445</t>
  </si>
  <si>
    <t>50</t>
  </si>
  <si>
    <t>944511211</t>
  </si>
  <si>
    <t>Montáž ochranné sítě Příplatek za první a každý další den použití sítě k ceně -1111</t>
  </si>
  <si>
    <t>1325063205</t>
  </si>
  <si>
    <t>475,000*30</t>
  </si>
  <si>
    <t>51</t>
  </si>
  <si>
    <t>944511811</t>
  </si>
  <si>
    <t>Demontáž ochranné sítě zavěšené na konstrukci lešení z textilie z umělých vláken</t>
  </si>
  <si>
    <t>-1236552078</t>
  </si>
  <si>
    <t>52</t>
  </si>
  <si>
    <t>949101112</t>
  </si>
  <si>
    <t>Lešení pomocné pracovní pro objekty pozemních staveb pro zatížení do 150 kg/m2, o výšce lešeňové podlahy přes 1,9 do 3,5 m</t>
  </si>
  <si>
    <t>-1745377812</t>
  </si>
  <si>
    <t>70</t>
  </si>
  <si>
    <t>53</t>
  </si>
  <si>
    <t>962031132</t>
  </si>
  <si>
    <t>Bourání příček z cihel, tvárnic nebo příčkovek z cihel pálených, plných nebo dutých na maltu vápennou nebo vápenocementovou, tl. do 100 mm</t>
  </si>
  <si>
    <t>-2053718785</t>
  </si>
  <si>
    <t>"OP07a" (1,6+1,8+1,6)*3,0</t>
  </si>
  <si>
    <t>54</t>
  </si>
  <si>
    <t>965043441</t>
  </si>
  <si>
    <t>Bourání mazanin betonových s potěrem nebo teracem tl. do 150 mm, plochy přes 4 m2</t>
  </si>
  <si>
    <t>1226080182</t>
  </si>
  <si>
    <t>"OP01" 13,1*0,15</t>
  </si>
  <si>
    <t>"OP02" 13,3*0,15</t>
  </si>
  <si>
    <t>"OP03" 9,1*0,15</t>
  </si>
  <si>
    <t>"OP04" 17,9*0,15</t>
  </si>
  <si>
    <t>"OP05" 19,5*0,15</t>
  </si>
  <si>
    <t>"OP06" 21,7*0,15</t>
  </si>
  <si>
    <t>55</t>
  </si>
  <si>
    <t>965082933</t>
  </si>
  <si>
    <t>Odstranění násypu pod podlahami nebo ochranného násypu na střechách tl. do 200 mm, plochy přes 2 m2</t>
  </si>
  <si>
    <t>252355258</t>
  </si>
  <si>
    <t>56</t>
  </si>
  <si>
    <t>966072811</t>
  </si>
  <si>
    <t>Rozebrání oplocení z dílců rámových na ocelové sloupky, výšky přes 1 do 2 m</t>
  </si>
  <si>
    <t>-2144562333</t>
  </si>
  <si>
    <t>18,3+7,4+18,3</t>
  </si>
  <si>
    <t>57</t>
  </si>
  <si>
    <t>968072455</t>
  </si>
  <si>
    <t>Vybourání kovových rámů oken s křídly, dveřních zárubní, vrat, stěn, ostění nebo obkladů dveřních zárubní, plochy do 2 m2</t>
  </si>
  <si>
    <t>-1831193005</t>
  </si>
  <si>
    <t>58</t>
  </si>
  <si>
    <t>971033261</t>
  </si>
  <si>
    <t>Vybourání otvorů ve zdivu základovém nebo nadzákladovém z cihel, tvárnic, příčkovek z cihel pálených na maltu vápennou nebo vápenocementovou plochy do 0,0225 m2, tl. do 600 mm</t>
  </si>
  <si>
    <t>1944425651</t>
  </si>
  <si>
    <t>59</t>
  </si>
  <si>
    <t>978013191</t>
  </si>
  <si>
    <t>Otlučení vápenných nebo vápenocementových omítek vnitřních ploch stěn s vyškrabáním spar, s očištěním zdiva, v rozsahu přes 50 do 100 %</t>
  </si>
  <si>
    <t>42877189</t>
  </si>
  <si>
    <t>"OP01" (2,86+4,59+2,86+4,59)*3</t>
  </si>
  <si>
    <t>"OP02" (2,89+4,59+2,86+4,59)*3</t>
  </si>
  <si>
    <t>"OP03" (1,96+4,64+1,96+4,64)*3</t>
  </si>
  <si>
    <t>"OP04" (3,76+4,79+3,76+4,79)*3</t>
  </si>
  <si>
    <t>60</t>
  </si>
  <si>
    <t>978019321</t>
  </si>
  <si>
    <t>Otlučení vápenných nebo vápenocementových omítek vnějších ploch s vyškrabáním spar a s očištěním zdiva stupně členitosti 3 až 5, v rozsahu do 10 %</t>
  </si>
  <si>
    <t>353264244</t>
  </si>
  <si>
    <t>61</t>
  </si>
  <si>
    <t>978019331</t>
  </si>
  <si>
    <t>Otlučení vápenných nebo vápenocementových omítek vnějších ploch s vyškrabáním spar a s očištěním zdiva stupně členitosti 3 až 5, v rozsahu přes 10 do 20 %</t>
  </si>
  <si>
    <t>-115159408</t>
  </si>
  <si>
    <t>997</t>
  </si>
  <si>
    <t>Přesun sutě</t>
  </si>
  <si>
    <t>62</t>
  </si>
  <si>
    <t>997013112</t>
  </si>
  <si>
    <t>Vnitrostaveništní doprava suti a vybouraných hmot vodorovně do 50 m svisle s použitím mechanizace pro budovy a haly výšky přes 6 do 9 m</t>
  </si>
  <si>
    <t>-541642416</t>
  </si>
  <si>
    <t>63</t>
  </si>
  <si>
    <t>997013501</t>
  </si>
  <si>
    <t>Odvoz suti a vybouraných hmot na skládku nebo meziskládku se složením, na vzdálenost do 1 km</t>
  </si>
  <si>
    <t>1172937686</t>
  </si>
  <si>
    <t>64</t>
  </si>
  <si>
    <t>997013509</t>
  </si>
  <si>
    <t>Odvoz suti a vybouraných hmot na skládku nebo meziskládku se složením, na vzdálenost Příplatek k ceně za každý další i započatý 1 km přes 1 km</t>
  </si>
  <si>
    <t>-1614679894</t>
  </si>
  <si>
    <t>91,024*40</t>
  </si>
  <si>
    <t>65</t>
  </si>
  <si>
    <t>997013631</t>
  </si>
  <si>
    <t>Poplatek za uložení stavebního odpadu na skládce (skládkovné) směsného stavebního a demoličního zatříděného do Katalogu odpadů pod kódem 17 09 04</t>
  </si>
  <si>
    <t>394835953</t>
  </si>
  <si>
    <t>998</t>
  </si>
  <si>
    <t>Přesun hmot</t>
  </si>
  <si>
    <t>66</t>
  </si>
  <si>
    <t>998011002</t>
  </si>
  <si>
    <t>Přesun hmot pro budovy občanské výstavby, bydlení, výrobu a služby s nosnou svislou konstrukcí zděnou z cihel, tvárnic nebo kamene vodorovná dopravní vzdálenost do 100 m pro budovy výšky přes 6 do 12 m</t>
  </si>
  <si>
    <t>-1635682729</t>
  </si>
  <si>
    <t>PSV</t>
  </si>
  <si>
    <t>Práce a dodávky PSV</t>
  </si>
  <si>
    <t>711</t>
  </si>
  <si>
    <t>Izolace proti vodě, vlhkosti a plynům</t>
  </si>
  <si>
    <t>67</t>
  </si>
  <si>
    <t>711141559</t>
  </si>
  <si>
    <t>Provedení izolace proti zemní vlhkosti pásy přitavením NAIP na ploše vodorovné V</t>
  </si>
  <si>
    <t>-1203718774</t>
  </si>
  <si>
    <t>68</t>
  </si>
  <si>
    <t>62853004</t>
  </si>
  <si>
    <t>pás asfaltový natavitelný modifikovaný SBS tl 4,0mm s vložkou ze skleněné tkaniny a spalitelnou PE fólií nebo jemnozrnným minerálním posypem na horním povrchu</t>
  </si>
  <si>
    <t>2060368947</t>
  </si>
  <si>
    <t>94,3*1,1655 'Přepočtené koeficientem množství</t>
  </si>
  <si>
    <t>69</t>
  </si>
  <si>
    <t>998711102</t>
  </si>
  <si>
    <t>Přesun hmot pro izolace proti vodě, vlhkosti a plynům stanovený z hmotnosti přesunovaného materiálu vodorovná dopravní vzdálenost do 50 m v objektech výšky přes 6 do 12 m</t>
  </si>
  <si>
    <t>-1022003536</t>
  </si>
  <si>
    <t>713</t>
  </si>
  <si>
    <t>Izolace tepelné</t>
  </si>
  <si>
    <t>713121121</t>
  </si>
  <si>
    <t>Montáž tepelné izolace podlah rohožemi, pásy, deskami, dílci, bloky (izolační materiál ve specifikaci) kladenými volně dvouvrstvá</t>
  </si>
  <si>
    <t>-2105287324</t>
  </si>
  <si>
    <t>71</t>
  </si>
  <si>
    <t>28375909</t>
  </si>
  <si>
    <t>deska EPS 150 do plochých střech a podlah λ=0,035 tl 50mm</t>
  </si>
  <si>
    <t>-291842276</t>
  </si>
  <si>
    <t>94,3*2,04 'Přepočtené koeficientem množství</t>
  </si>
  <si>
    <t>72</t>
  </si>
  <si>
    <t>998713102</t>
  </si>
  <si>
    <t>Přesun hmot pro izolace tepelné stanovený z hmotnosti přesunovaného materiálu vodorovná dopravní vzdálenost do 50 m v objektech výšky přes 6 m do 12 m</t>
  </si>
  <si>
    <t>267301591</t>
  </si>
  <si>
    <t>721</t>
  </si>
  <si>
    <t>Zdravotechnika - vnitřní kanalizace</t>
  </si>
  <si>
    <t>73</t>
  </si>
  <si>
    <t>721174006</t>
  </si>
  <si>
    <t>Potrubí z trub polypropylenových svodné (ležaté) DN 125</t>
  </si>
  <si>
    <t>-1443434086</t>
  </si>
  <si>
    <t>74</t>
  </si>
  <si>
    <t>721174026</t>
  </si>
  <si>
    <t>Potrubí z trub polypropylenových odpadní (svislé) DN 125</t>
  </si>
  <si>
    <t>1429762702</t>
  </si>
  <si>
    <t>75</t>
  </si>
  <si>
    <t>721174043</t>
  </si>
  <si>
    <t>Potrubí z trub polypropylenových připojovací DN 50</t>
  </si>
  <si>
    <t>-759942023</t>
  </si>
  <si>
    <t>76</t>
  </si>
  <si>
    <t>721174045</t>
  </si>
  <si>
    <t>Potrubí z trub polypropylenových připojovací DN 110</t>
  </si>
  <si>
    <t>-448478860</t>
  </si>
  <si>
    <t>77</t>
  </si>
  <si>
    <t>998721102</t>
  </si>
  <si>
    <t>Přesun hmot pro vnitřní kanalizace stanovený z hmotnosti přesunovaného materiálu vodorovná dopravní vzdálenost do 50 m v objektech výšky přes 6 do 12 m</t>
  </si>
  <si>
    <t>-1365709127</t>
  </si>
  <si>
    <t>722</t>
  </si>
  <si>
    <t>Zdravotechnika - vnitřní vodovod</t>
  </si>
  <si>
    <t>78</t>
  </si>
  <si>
    <t>722174002</t>
  </si>
  <si>
    <t>Potrubí z plastových trubek z polypropylenu PPR svařovaných polyfúzně PN 16 (SDR 7,4) D 20 x 2,8</t>
  </si>
  <si>
    <t>-2042713482</t>
  </si>
  <si>
    <t>79</t>
  </si>
  <si>
    <t>722179191</t>
  </si>
  <si>
    <t>Příplatek k ceně rozvody vody z plastů za práce malého rozsahu na zakázce do 20 m rozvodu</t>
  </si>
  <si>
    <t>soubor</t>
  </si>
  <si>
    <t>813339888</t>
  </si>
  <si>
    <t>80</t>
  </si>
  <si>
    <t>722181211</t>
  </si>
  <si>
    <t>Ochrana potrubí termoizolačními trubicemi z pěnového polyetylenu PE přilepenými v příčných a podélných spojích, tloušťky izolace do 6 mm, vnitřního průměru izolace DN do 22 mm</t>
  </si>
  <si>
    <t>-1021765135</t>
  </si>
  <si>
    <t>81</t>
  </si>
  <si>
    <t>722190401</t>
  </si>
  <si>
    <t>Zřízení přípojek na potrubí vyvedení a upevnění výpustek do DN 25</t>
  </si>
  <si>
    <t>-492732715</t>
  </si>
  <si>
    <t>82</t>
  </si>
  <si>
    <t>722240102</t>
  </si>
  <si>
    <t>Armatury z plastických hmot ventily (PPR) přímé DN 25</t>
  </si>
  <si>
    <t>896880277</t>
  </si>
  <si>
    <t>83</t>
  </si>
  <si>
    <t>722240123</t>
  </si>
  <si>
    <t>Armatury z plastických hmot kohouty (PPR) kulové DN 25</t>
  </si>
  <si>
    <t>-960549939</t>
  </si>
  <si>
    <t>84</t>
  </si>
  <si>
    <t>722249123</t>
  </si>
  <si>
    <t>Armatury z plastických hmot montáž vodovodních armatur z plastických hmot ostatních typů DN 25</t>
  </si>
  <si>
    <t>2077984083</t>
  </si>
  <si>
    <t>85</t>
  </si>
  <si>
    <t>55141002</t>
  </si>
  <si>
    <t>ventil kulový rohový s filtrem 1/2"x3/8" s celokovovým kulatým designem</t>
  </si>
  <si>
    <t>-31940099</t>
  </si>
  <si>
    <t>86</t>
  </si>
  <si>
    <t>28611056</t>
  </si>
  <si>
    <t>nástěnka PVC-C/mosaz pro lepený spoj s plastovou vsuvkou D 25xR3/4" PN/SDR 25/9</t>
  </si>
  <si>
    <t>1566233872</t>
  </si>
  <si>
    <t>87</t>
  </si>
  <si>
    <t>722290215</t>
  </si>
  <si>
    <t>Zkoušky, proplach a desinfekce vodovodního potrubí zkoušky těsnosti vodovodního potrubí hrdlového nebo přírubového do DN 100</t>
  </si>
  <si>
    <t>1087706863</t>
  </si>
  <si>
    <t>88</t>
  </si>
  <si>
    <t>722290234</t>
  </si>
  <si>
    <t>Zkoušky, proplach a desinfekce vodovodního potrubí proplach a desinfekce vodovodního potrubí do DN 80</t>
  </si>
  <si>
    <t>-1373658019</t>
  </si>
  <si>
    <t>89</t>
  </si>
  <si>
    <t>998722102</t>
  </si>
  <si>
    <t>Přesun hmot pro vnitřní vodovod stanovený z hmotnosti přesunovaného materiálu vodorovná dopravní vzdálenost do 50 m v objektech výšky přes 6 do 12 m</t>
  </si>
  <si>
    <t>-1959712675</t>
  </si>
  <si>
    <t>725</t>
  </si>
  <si>
    <t>Zdravotechnika - zařizovací předměty</t>
  </si>
  <si>
    <t>90</t>
  </si>
  <si>
    <t>725112015</t>
  </si>
  <si>
    <t>Zařízení záchodů klozety keramické standardní samostatně stojící dětské s hlubokým splachováním odpad svislý</t>
  </si>
  <si>
    <t>452211818</t>
  </si>
  <si>
    <t>91</t>
  </si>
  <si>
    <t>725211602</t>
  </si>
  <si>
    <t>Umyvadla keramická bílá bez výtokových armatur připevněná na stěnu šrouby bez sloupu nebo krytu na sifon, šířka umyvadla 550 mm</t>
  </si>
  <si>
    <t>1442641704</t>
  </si>
  <si>
    <t>92</t>
  </si>
  <si>
    <t>725241112</t>
  </si>
  <si>
    <t>Sprchové vaničky akrylátové čtvercové 900x900 mm</t>
  </si>
  <si>
    <t>203969224</t>
  </si>
  <si>
    <t>93</t>
  </si>
  <si>
    <t>725244312</t>
  </si>
  <si>
    <t>Sprchové dveře a zástěny zástěny sprchové do niky rámové se skleněnou výplní tl. 4 a 5 mm dveře posuvné jednodílné, na vaničku šířky 1000 mm</t>
  </si>
  <si>
    <t>-2102087005</t>
  </si>
  <si>
    <t>94</t>
  </si>
  <si>
    <t>725822613</t>
  </si>
  <si>
    <t>Baterie umyvadlové stojánkové pákové s výpustí</t>
  </si>
  <si>
    <t>837062111</t>
  </si>
  <si>
    <t>95</t>
  </si>
  <si>
    <t>725841312</t>
  </si>
  <si>
    <t>Baterie sprchové nástěnné pákové</t>
  </si>
  <si>
    <t>535938194</t>
  </si>
  <si>
    <t>96</t>
  </si>
  <si>
    <t>998725102</t>
  </si>
  <si>
    <t>Přesun hmot pro zařizovací předměty stanovený z hmotnosti přesunovaného materiálu vodorovná dopravní vzdálenost do 50 m v objektech výšky přes 6 do 12 m</t>
  </si>
  <si>
    <t>-619217338</t>
  </si>
  <si>
    <t>726</t>
  </si>
  <si>
    <t>Zdravotechnika - předstěnové instalace</t>
  </si>
  <si>
    <t>97</t>
  </si>
  <si>
    <t>726111031</t>
  </si>
  <si>
    <t>Předstěnové instalační systémy pro zazdění do masivních zděných konstrukcí pro závěsné klozety ovládání zepředu, stavební výška 1080 mm</t>
  </si>
  <si>
    <t>2133506490</t>
  </si>
  <si>
    <t>98</t>
  </si>
  <si>
    <t>998726112</t>
  </si>
  <si>
    <t>Přesun hmot pro instalační prefabrikáty stanovený z hmotnosti přesunovaného materiálu vodorovná dopravní vzdálenost do 50 m v objektech výšky přes 6 m do 12 m</t>
  </si>
  <si>
    <t>1339759238</t>
  </si>
  <si>
    <t>741</t>
  </si>
  <si>
    <t>Elektroinstalace - silnoproud</t>
  </si>
  <si>
    <t>99</t>
  </si>
  <si>
    <t>741372821</t>
  </si>
  <si>
    <t>Demontáž svítidel bez zachování funkčnosti (do suti) průmyslových výbojkových venkovních na výložníku do 3 m</t>
  </si>
  <si>
    <t>-1386481295</t>
  </si>
  <si>
    <t>100</t>
  </si>
  <si>
    <t>741912811</t>
  </si>
  <si>
    <t>Demontáž nosných a doplňkových prvků výložníků bez kabelových lávek nástěnných svařovaných se stojinou a 1 ramenem</t>
  </si>
  <si>
    <t>-385320950</t>
  </si>
  <si>
    <t>742</t>
  </si>
  <si>
    <t>Elektroinstalace - slaboproud</t>
  </si>
  <si>
    <t>101</t>
  </si>
  <si>
    <t>742340001</t>
  </si>
  <si>
    <t>Montáž jednotného času hodin závěsných oboustranných</t>
  </si>
  <si>
    <t>1245422586</t>
  </si>
  <si>
    <t>102</t>
  </si>
  <si>
    <t>7596630162</t>
  </si>
  <si>
    <t>Hodinová zařízení Exteriérové hodiny ručičkové kruhové venkovní dvoustranné, závěs na stěnu-boční, strop, sloup-boční, průměr 50  cm</t>
  </si>
  <si>
    <t>Sborník UOŽI 01 2021</t>
  </si>
  <si>
    <t>33768275</t>
  </si>
  <si>
    <t>103</t>
  </si>
  <si>
    <t>998742102</t>
  </si>
  <si>
    <t>Přesun hmot pro slaboproud stanovený z hmotnosti přesunovaného materiálu vodorovná dopravní vzdálenost do 50 m v objektech výšky přes 6 do 12 m</t>
  </si>
  <si>
    <t>1874102151</t>
  </si>
  <si>
    <t>751</t>
  </si>
  <si>
    <t>Vzduchotechnika</t>
  </si>
  <si>
    <t>104</t>
  </si>
  <si>
    <t>751111012</t>
  </si>
  <si>
    <t>Montáž ventilátoru axiálního nízkotlakého nástěnného základního, průměru přes 100 do 200 mm</t>
  </si>
  <si>
    <t>-243896488</t>
  </si>
  <si>
    <t>105</t>
  </si>
  <si>
    <t>42914115</t>
  </si>
  <si>
    <t>ventilátor axiální stěnový skříň z plastu IP44 25W D 125mm</t>
  </si>
  <si>
    <t>-427622969</t>
  </si>
  <si>
    <t>106</t>
  </si>
  <si>
    <t>751311111</t>
  </si>
  <si>
    <t>Montáž vyústí čtyřhranné do kruhového potrubí, průřezu do 0,040 m2</t>
  </si>
  <si>
    <t>556314593</t>
  </si>
  <si>
    <t>107</t>
  </si>
  <si>
    <t>42973013</t>
  </si>
  <si>
    <t>vyúsť jednořadá do kruhového potrubí SPIRO Pz 300x150mm</t>
  </si>
  <si>
    <t>1643139122</t>
  </si>
  <si>
    <t>108</t>
  </si>
  <si>
    <t>751510042</t>
  </si>
  <si>
    <t>Vzduchotechnické potrubí z pozinkovaného plechu kruhové, trouba spirálně vinutá bez příruby, průměru přes 100 do 200 mm</t>
  </si>
  <si>
    <t>-26969064</t>
  </si>
  <si>
    <t>5*1,5</t>
  </si>
  <si>
    <t>764</t>
  </si>
  <si>
    <t>Konstrukce klempířské</t>
  </si>
  <si>
    <t>109</t>
  </si>
  <si>
    <t>764001821</t>
  </si>
  <si>
    <t>Demontáž klempířských konstrukcí krytiny ze svitků nebo tabulí do suti</t>
  </si>
  <si>
    <t>1330324671</t>
  </si>
  <si>
    <t>"přístřešek" 3,3*10</t>
  </si>
  <si>
    <t>110</t>
  </si>
  <si>
    <t>764101101</t>
  </si>
  <si>
    <t>Montáž krytiny z plechu s úpravou u okapů, prostupů a výčnělků střechy rovné drážkováním ze svitků šířky do 600 mm, sklon střechy do 30°</t>
  </si>
  <si>
    <t>-909134883</t>
  </si>
  <si>
    <t>111</t>
  </si>
  <si>
    <t>55350280</t>
  </si>
  <si>
    <t>krytina střešní falcovaná Pz plech s barevnou dvouvrstvou polyesterovou povrchovou úpravou š 610mm</t>
  </si>
  <si>
    <t>-1900131526</t>
  </si>
  <si>
    <t>112</t>
  </si>
  <si>
    <t>764202105</t>
  </si>
  <si>
    <t>Montáž oplechování střešních prvků štítu závětrnou lištou</t>
  </si>
  <si>
    <t>-1598381058</t>
  </si>
  <si>
    <t>"přístřešek" 3,3</t>
  </si>
  <si>
    <t>113</t>
  </si>
  <si>
    <t>55345007</t>
  </si>
  <si>
    <t>lišta závětrná z Pz plechu rš 240mm  s povrchovou úpravou</t>
  </si>
  <si>
    <t>1165858854</t>
  </si>
  <si>
    <t>114</t>
  </si>
  <si>
    <t>764208107</t>
  </si>
  <si>
    <t>Montáž oplechování říms a ozdobných prvků rovných, bez rohů, rozvinuté šířky přes 400 do 670 mm</t>
  </si>
  <si>
    <t>1420539396</t>
  </si>
  <si>
    <t>10+7,3+10</t>
  </si>
  <si>
    <t>8,4+11,3+8,4+11,3</t>
  </si>
  <si>
    <t>5+10+5</t>
  </si>
  <si>
    <t>115</t>
  </si>
  <si>
    <t>19620101</t>
  </si>
  <si>
    <t>plech Cu střešní tl 0,55mm svitek š 1000mm</t>
  </si>
  <si>
    <t>kg</t>
  </si>
  <si>
    <t>2141355593</t>
  </si>
  <si>
    <t>(10+7,3+10)*0,7*7,12</t>
  </si>
  <si>
    <t>(8,4+11,3+8,4+11,3)*0,7*7,12</t>
  </si>
  <si>
    <t>(5+10+5)*0,7*7,12</t>
  </si>
  <si>
    <t>116</t>
  </si>
  <si>
    <t>998764102</t>
  </si>
  <si>
    <t>Přesun hmot pro konstrukce klempířské stanovený z hmotnosti přesunovaného materiálu vodorovná dopravní vzdálenost do 50 m v objektech výšky přes 6 do 12 m</t>
  </si>
  <si>
    <t>779244657</t>
  </si>
  <si>
    <t>766</t>
  </si>
  <si>
    <t>Konstrukce truhlářské</t>
  </si>
  <si>
    <t>117</t>
  </si>
  <si>
    <t>766421214</t>
  </si>
  <si>
    <t>Montáž obložení podhledů jednoduchých palubkami na pero a drážku z měkkého dřeva, šířky přes 100 mm</t>
  </si>
  <si>
    <t>960438966</t>
  </si>
  <si>
    <t>118</t>
  </si>
  <si>
    <t>61191176</t>
  </si>
  <si>
    <t>palubky obkladové smrk profil klasický 14x121mm jakost A/B</t>
  </si>
  <si>
    <t>-290204897</t>
  </si>
  <si>
    <t>119</t>
  </si>
  <si>
    <t>766621922</t>
  </si>
  <si>
    <t>Oprava oken dřevěných jednoduchých s otevíravými křídly s výměnou kování</t>
  </si>
  <si>
    <t>-1495903416</t>
  </si>
  <si>
    <t>"repase  štítových oken" 1,2*1*3</t>
  </si>
  <si>
    <t>54913R01</t>
  </si>
  <si>
    <t>kování a závěsy pro repasy oken vč. montážního materiálu</t>
  </si>
  <si>
    <t>sada</t>
  </si>
  <si>
    <t>1041051108</t>
  </si>
  <si>
    <t>P</t>
  </si>
  <si>
    <t>Poznámka k položce:_x000D_
zachování historického rázu</t>
  </si>
  <si>
    <t>121</t>
  </si>
  <si>
    <t>766662912</t>
  </si>
  <si>
    <t>Oprava dveřních křídel dřevěných z tvrdého dřeva s výměnou kování</t>
  </si>
  <si>
    <t>-2081039211</t>
  </si>
  <si>
    <t>0,9*2*3</t>
  </si>
  <si>
    <t>122</t>
  </si>
  <si>
    <t>998766102</t>
  </si>
  <si>
    <t>Přesun hmot pro konstrukce truhlářské stanovený z hmotnosti přesunovaného materiálu vodorovná dopravní vzdálenost do 50 m v objektech výšky přes 6 do 12 m</t>
  </si>
  <si>
    <t>442026147</t>
  </si>
  <si>
    <t>767</t>
  </si>
  <si>
    <t>Konstrukce zámečnické</t>
  </si>
  <si>
    <t>123</t>
  </si>
  <si>
    <t>76781011R</t>
  </si>
  <si>
    <t>Montáž větracích mřížek ocelových čtyřhranných</t>
  </si>
  <si>
    <t>-1354412043</t>
  </si>
  <si>
    <t>"Soklové větrací mřížky" 6</t>
  </si>
  <si>
    <t>124</t>
  </si>
  <si>
    <t>767R001</t>
  </si>
  <si>
    <t>Větrací mřížka soklová nerez ocel</t>
  </si>
  <si>
    <t>919703052</t>
  </si>
  <si>
    <t>771</t>
  </si>
  <si>
    <t>Podlahy z dlaždic</t>
  </si>
  <si>
    <t>125</t>
  </si>
  <si>
    <t>771151011</t>
  </si>
  <si>
    <t>Příprava podkladu před provedením dlažby samonivelační stěrka min.pevnosti 20 MPa, tloušťky do 3 mm</t>
  </si>
  <si>
    <t>248852189</t>
  </si>
  <si>
    <t>"OP07" 5,6</t>
  </si>
  <si>
    <t>"OP07a" 8,8</t>
  </si>
  <si>
    <t>"OP08" 2,5</t>
  </si>
  <si>
    <t>126</t>
  </si>
  <si>
    <t>771573810</t>
  </si>
  <si>
    <t>Demontáž podlah z dlaždic keramických lepených</t>
  </si>
  <si>
    <t>1352897808</t>
  </si>
  <si>
    <t>127</t>
  </si>
  <si>
    <t>771574153</t>
  </si>
  <si>
    <t>Montáž podlah z dlaždic keramických lepených flexibilním lepidlem velkoformátových hladkých přes 2 do 4 ks/m2</t>
  </si>
  <si>
    <t>-1445102075</t>
  </si>
  <si>
    <t>128</t>
  </si>
  <si>
    <t>59761007</t>
  </si>
  <si>
    <t>dlažba velkoformátová keramická slinutá hladká do interiéru i exteriéru přes 4 do 6ks/m2</t>
  </si>
  <si>
    <t>-2013534148</t>
  </si>
  <si>
    <t>70*1,15 'Přepočtené koeficientem množství</t>
  </si>
  <si>
    <t>129</t>
  </si>
  <si>
    <t>771591112</t>
  </si>
  <si>
    <t>Izolace podlahy pod dlažbu nátěrem nebo stěrkou ve dvou vrstvách</t>
  </si>
  <si>
    <t>13095183</t>
  </si>
  <si>
    <t>4,4*1,1</t>
  </si>
  <si>
    <t>130</t>
  </si>
  <si>
    <t>998771102</t>
  </si>
  <si>
    <t>Přesun hmot pro podlahy z dlaždic stanovený z hmotnosti přesunovaného materiálu vodorovná dopravní vzdálenost do 50 m v objektech výšky přes 6 do 12 m</t>
  </si>
  <si>
    <t>805301884</t>
  </si>
  <si>
    <t>772</t>
  </si>
  <si>
    <t>Podlahy z kamene</t>
  </si>
  <si>
    <t>131</t>
  </si>
  <si>
    <t>772521160</t>
  </si>
  <si>
    <t>Kladení dlažby z kamene do malty z nejvýše dvou rozdílných druhů pravoúhlých desek nebo dlaždic ve skladbě se pravidelně opakujících, tl. přes 50 do 70 mm</t>
  </si>
  <si>
    <t>268308860</t>
  </si>
  <si>
    <t>"Přístřešek" 3,3*10</t>
  </si>
  <si>
    <t>132</t>
  </si>
  <si>
    <t>58381174</t>
  </si>
  <si>
    <t>deska dlažební tryskaná žula 600x300mm tl 50mm</t>
  </si>
  <si>
    <t>-1164279679</t>
  </si>
  <si>
    <t>33*1,04 'Přepočtené koeficientem množství</t>
  </si>
  <si>
    <t>133</t>
  </si>
  <si>
    <t>772R001</t>
  </si>
  <si>
    <t xml:space="preserve">Oprava kamených schodů </t>
  </si>
  <si>
    <t>kpl.</t>
  </si>
  <si>
    <t>-1301463915</t>
  </si>
  <si>
    <t>Poznámka k položce:_x000D_
očištění, tryskání, broušení, tmelení, impregnace, případné doplnění</t>
  </si>
  <si>
    <t>134</t>
  </si>
  <si>
    <t>772R002</t>
  </si>
  <si>
    <t>Oprava kamených obrub</t>
  </si>
  <si>
    <t>-1456577473</t>
  </si>
  <si>
    <t>776</t>
  </si>
  <si>
    <t>Podlahy povlakové</t>
  </si>
  <si>
    <t>135</t>
  </si>
  <si>
    <t>776111112</t>
  </si>
  <si>
    <t>Příprava podkladu broušení podlah nového podkladu betonového</t>
  </si>
  <si>
    <t>-1200601537</t>
  </si>
  <si>
    <t>"OP06" 17,2</t>
  </si>
  <si>
    <t>"OP06a"4</t>
  </si>
  <si>
    <t>136</t>
  </si>
  <si>
    <t>776111311</t>
  </si>
  <si>
    <t>Příprava podkladu vysátí podlah</t>
  </si>
  <si>
    <t>-1349824239</t>
  </si>
  <si>
    <t>137</t>
  </si>
  <si>
    <t>776121111</t>
  </si>
  <si>
    <t>Příprava podkladu penetrace vodou ředitelná na savý podklad (válečkováním) ředěná v poměru 1:3 podlah</t>
  </si>
  <si>
    <t>-174764692</t>
  </si>
  <si>
    <t>138</t>
  </si>
  <si>
    <t>776201811</t>
  </si>
  <si>
    <t>Demontáž povlakových podlahovin lepených ručně bez podložky</t>
  </si>
  <si>
    <t>107417311</t>
  </si>
  <si>
    <t>"OP07" 11,8</t>
  </si>
  <si>
    <t>139</t>
  </si>
  <si>
    <t>776221111</t>
  </si>
  <si>
    <t>Montáž podlahovin z PVC lepením standardním lepidlem z pásů standardních</t>
  </si>
  <si>
    <t>237149421</t>
  </si>
  <si>
    <t>140</t>
  </si>
  <si>
    <t>28412245</t>
  </si>
  <si>
    <t>krytina podlahová heterogenní š 1,5m tl 2mm</t>
  </si>
  <si>
    <t>1639152827</t>
  </si>
  <si>
    <t>40,7*1,1 'Přepočtené koeficientem množství</t>
  </si>
  <si>
    <t>141</t>
  </si>
  <si>
    <t>998776102</t>
  </si>
  <si>
    <t>Přesun hmot pro podlahy povlakové stanovený z hmotnosti přesunovaného materiálu vodorovná dopravní vzdálenost do 50 m v objektech výšky přes 6 do 12 m</t>
  </si>
  <si>
    <t>-614734743</t>
  </si>
  <si>
    <t>781</t>
  </si>
  <si>
    <t>Dokončovací práce - obklady</t>
  </si>
  <si>
    <t>142</t>
  </si>
  <si>
    <t>781121011</t>
  </si>
  <si>
    <t>Příprava podkladu před provedením obkladu nátěr penetrační na stěnu</t>
  </si>
  <si>
    <t>1309528006</t>
  </si>
  <si>
    <t>"OP06a" (4,4+0,9+4,4+0,9)*2,1</t>
  </si>
  <si>
    <t>"OP09" (0,9+1,9+0,9+1,9)*1,5</t>
  </si>
  <si>
    <t>"OP02" 1,5*1,5</t>
  </si>
  <si>
    <t>143</t>
  </si>
  <si>
    <t>781131112</t>
  </si>
  <si>
    <t>Izolace stěny pod obklad izolace nátěrem nebo stěrkou ve dvou vrstvách</t>
  </si>
  <si>
    <t>-1211078720</t>
  </si>
  <si>
    <t>144</t>
  </si>
  <si>
    <t>781131241</t>
  </si>
  <si>
    <t>Izolace stěny pod obklad izolace těsnícími izolačními pásy vnitřní kout</t>
  </si>
  <si>
    <t>-344077594</t>
  </si>
  <si>
    <t>2*2,5</t>
  </si>
  <si>
    <t>2*1,5</t>
  </si>
  <si>
    <t>145</t>
  </si>
  <si>
    <t>781131264</t>
  </si>
  <si>
    <t>Izolace stěny pod obklad izolace těsnícími izolačními pásy mezi podlahou a stěnu</t>
  </si>
  <si>
    <t>-1142874452</t>
  </si>
  <si>
    <t>1,2+0,9+1,2</t>
  </si>
  <si>
    <t>0,9+1,9+0,9+1,9</t>
  </si>
  <si>
    <t>146</t>
  </si>
  <si>
    <t>781474154</t>
  </si>
  <si>
    <t>Montáž obkladů vnitřních stěn z dlaždic keramických lepených flexibilním lepidlem velkoformátových hladkých přes 4 do 6 ks/m2</t>
  </si>
  <si>
    <t>684793856</t>
  </si>
  <si>
    <t>147</t>
  </si>
  <si>
    <t>59761001</t>
  </si>
  <si>
    <t>obklad velkoformátový keramický hladký přes 4 do 6ks/m2</t>
  </si>
  <si>
    <t>-1786871303</t>
  </si>
  <si>
    <t>32,91*1,15 'Přepočtené koeficientem množství</t>
  </si>
  <si>
    <t>148</t>
  </si>
  <si>
    <t>998781102</t>
  </si>
  <si>
    <t>Přesun hmot pro obklady keramické stanovený z hmotnosti přesunovaného materiálu vodorovná dopravní vzdálenost do 50 m v objektech výšky přes 6 do 12 m</t>
  </si>
  <si>
    <t>-462749096</t>
  </si>
  <si>
    <t>783</t>
  </si>
  <si>
    <t>Dokončovací práce - nátěry</t>
  </si>
  <si>
    <t>149</t>
  </si>
  <si>
    <t>783101203</t>
  </si>
  <si>
    <t>Příprava podkladu truhlářských konstrukcí před provedením nátěru broušení smirkovým papírem nebo plátnem jemné</t>
  </si>
  <si>
    <t>1368376488</t>
  </si>
  <si>
    <t>"štítová okna" 3*1,5</t>
  </si>
  <si>
    <t>"dveře" 3*0,9*2*2</t>
  </si>
  <si>
    <t>150</t>
  </si>
  <si>
    <t>783114101</t>
  </si>
  <si>
    <t>Základní nátěr truhlářských konstrukcí jednonásobný syntetický</t>
  </si>
  <si>
    <t>1918603276</t>
  </si>
  <si>
    <t>"podhled" 86</t>
  </si>
  <si>
    <t>151</t>
  </si>
  <si>
    <t>783117101</t>
  </si>
  <si>
    <t>Krycí nátěr truhlářských konstrukcí jednonásobný syntetický</t>
  </si>
  <si>
    <t>-1237823279</t>
  </si>
  <si>
    <t>152</t>
  </si>
  <si>
    <t>783122111</t>
  </si>
  <si>
    <t>Tmelení truhlářských konstrukcí lokální, včetně přebroušení tmelených míst rozsahu přes 10 do 30% plochy, tmelem disperzním akrylátovým nebo latexovým</t>
  </si>
  <si>
    <t>2086572278</t>
  </si>
  <si>
    <t>153</t>
  </si>
  <si>
    <t>783162201</t>
  </si>
  <si>
    <t>Dotmelení skleněných výplní truhlářských konstrukcí tmelem sklenářským</t>
  </si>
  <si>
    <t>-1338128923</t>
  </si>
  <si>
    <t>"repase  štítových oken" 1,2*1*3*4</t>
  </si>
  <si>
    <t>154</t>
  </si>
  <si>
    <t>783201201</t>
  </si>
  <si>
    <t>Příprava podkladu tesařských konstrukcí před provedením nátěru broušení</t>
  </si>
  <si>
    <t>1957314994</t>
  </si>
  <si>
    <t>"přístřešek" 3,3*10*1,5</t>
  </si>
  <si>
    <t>0,14*4*3,2*3*1,2</t>
  </si>
  <si>
    <t>155</t>
  </si>
  <si>
    <t>783206805</t>
  </si>
  <si>
    <t>Odstranění nátěrů z tesařských konstrukcí opálením s obroušením</t>
  </si>
  <si>
    <t>505495599</t>
  </si>
  <si>
    <t>156</t>
  </si>
  <si>
    <t>783214101</t>
  </si>
  <si>
    <t>Základní nátěr tesařských konstrukcí jednonásobný syntetický</t>
  </si>
  <si>
    <t>-1090871131</t>
  </si>
  <si>
    <t>157</t>
  </si>
  <si>
    <t>783217101</t>
  </si>
  <si>
    <t>Krycí nátěr tesařských konstrukcí jednonásobný syntetický</t>
  </si>
  <si>
    <t>-1612709780</t>
  </si>
  <si>
    <t>158</t>
  </si>
  <si>
    <t>783222101</t>
  </si>
  <si>
    <t>Tmelení tesařských konstrukcí lokální, včetně přebroušení tmelených míst rozsahu do 10% plochy, tmelem disperzním akrylátovým nebo latexovým</t>
  </si>
  <si>
    <t>-1798502123</t>
  </si>
  <si>
    <t>159</t>
  </si>
  <si>
    <t>783301313</t>
  </si>
  <si>
    <t>Příprava podkladu zámečnických konstrukcí před provedením nátěru odmaštění odmašťovačem ředidlovým</t>
  </si>
  <si>
    <t>-309840940</t>
  </si>
  <si>
    <t>"zábradli" 22</t>
  </si>
  <si>
    <t>160</t>
  </si>
  <si>
    <t>783314101</t>
  </si>
  <si>
    <t>Základní nátěr zámečnických konstrukcí jednonásobný syntetický</t>
  </si>
  <si>
    <t>-1532169770</t>
  </si>
  <si>
    <t>161</t>
  </si>
  <si>
    <t>783317101</t>
  </si>
  <si>
    <t>Krycí nátěr (email) zámečnických konstrukcí jednonásobný syntetický standardní</t>
  </si>
  <si>
    <t>-96487491</t>
  </si>
  <si>
    <t>HZS</t>
  </si>
  <si>
    <t>Hodinové zúčtovací sazby</t>
  </si>
  <si>
    <t>162</t>
  </si>
  <si>
    <t>HZS1312</t>
  </si>
  <si>
    <t>Hodinové zúčtovací sazby profesí HSV provádění konstrukcí omítkář - štukatér</t>
  </si>
  <si>
    <t>hod</t>
  </si>
  <si>
    <t>512</t>
  </si>
  <si>
    <t>-474296774</t>
  </si>
  <si>
    <t>4*80</t>
  </si>
  <si>
    <t>163</t>
  </si>
  <si>
    <t>HZS4211</t>
  </si>
  <si>
    <t>Hodinové zúčtovací sazby ostatních profesí revizní a kontrolní činnost revizní technik - revize spalinových cest</t>
  </si>
  <si>
    <t>-1072370206</t>
  </si>
  <si>
    <t>OST</t>
  </si>
  <si>
    <t>Ostatní</t>
  </si>
  <si>
    <t>164</t>
  </si>
  <si>
    <t>7493156510</t>
  </si>
  <si>
    <t>Montáž prosvětleného nápisu označení stanice max. 6 m jednostranného</t>
  </si>
  <si>
    <t>1221037970</t>
  </si>
  <si>
    <t>Poznámka k položce:_x000D_
dle TNŽ 73 6390 a v souladu s grafickým manuálem jednotného orientačního a informačního systému Správy železnic s.o.</t>
  </si>
  <si>
    <t>165</t>
  </si>
  <si>
    <t>7493100790</t>
  </si>
  <si>
    <t>Venkovní osvětlení Piktogramy Prosvětlený nápis označení stanice do 6m (jednostranný)</t>
  </si>
  <si>
    <t>100781256</t>
  </si>
  <si>
    <t>166</t>
  </si>
  <si>
    <t>7493156R01</t>
  </si>
  <si>
    <t>Demontáž prosvětleného nápisu označení stanice max. 6 m jednostranného, vč. likvidace</t>
  </si>
  <si>
    <t>309983283</t>
  </si>
  <si>
    <t>167</t>
  </si>
  <si>
    <t>R01</t>
  </si>
  <si>
    <t>Orientační systém - Označení stanice, tabule plechová</t>
  </si>
  <si>
    <t>ks</t>
  </si>
  <si>
    <t>-340781964</t>
  </si>
  <si>
    <t>168</t>
  </si>
  <si>
    <t>R02</t>
  </si>
  <si>
    <t>Demontáž tabule označení stanice</t>
  </si>
  <si>
    <t>-980030231</t>
  </si>
  <si>
    <t>169</t>
  </si>
  <si>
    <t>R03</t>
  </si>
  <si>
    <t>Orientační systém - piktogramy</t>
  </si>
  <si>
    <t>soub.</t>
  </si>
  <si>
    <t>-2112499884</t>
  </si>
  <si>
    <t>SO01 - 02 - střecha</t>
  </si>
  <si>
    <t xml:space="preserve">    762 - Konstrukce tesařské</t>
  </si>
  <si>
    <t xml:space="preserve">    765 - Krytina skládaná</t>
  </si>
  <si>
    <t>516628366</t>
  </si>
  <si>
    <t>-1473760222</t>
  </si>
  <si>
    <t>-12580839</t>
  </si>
  <si>
    <t>-733005331</t>
  </si>
  <si>
    <t>-1923029163</t>
  </si>
  <si>
    <t>8,614*40</t>
  </si>
  <si>
    <t>-1038561742</t>
  </si>
  <si>
    <t>998018002</t>
  </si>
  <si>
    <t>Přesun hmot pro budovy občanské výstavby, bydlení, výrobu a služby ruční - bez užití mechanizace vodorovná dopravní vzdálenost do 100 m pro budovy s jakoukoliv nosnou konstrukcí výšky přes 6 do 12 m</t>
  </si>
  <si>
    <t>920547317</t>
  </si>
  <si>
    <t>721273153</t>
  </si>
  <si>
    <t>Ventilační hlavice z polypropylenu (PP) DN 110</t>
  </si>
  <si>
    <t>689118834</t>
  </si>
  <si>
    <t>762</t>
  </si>
  <si>
    <t>Konstrukce tesařské</t>
  </si>
  <si>
    <t>762331921</t>
  </si>
  <si>
    <t>Vyřezání části střešní vazby vázané konstrukce krovů průřezové plochy řeziva přes 120 do 224 cm2, délky vyřezané části krovového prvku do 3 m</t>
  </si>
  <si>
    <t>-711644770</t>
  </si>
  <si>
    <t>"viz mykologický průzkum" 48+12</t>
  </si>
  <si>
    <t>762332922</t>
  </si>
  <si>
    <t>Doplnění střešní vazby řezivem (materiál v ceně) průřezové plochy přes 120 do 224 cm2</t>
  </si>
  <si>
    <t>-1490311837</t>
  </si>
  <si>
    <t>48+12</t>
  </si>
  <si>
    <t>762341811</t>
  </si>
  <si>
    <t>Demontáž bednění a laťování bednění střech rovných, obloukových, sklonu do 60° se všemi nadstřešními konstrukcemi z prken hrubých, hoblovaných tl. do 32 mm</t>
  </si>
  <si>
    <t>961679161</t>
  </si>
  <si>
    <t>"nižší část" 10,68*4,9*2</t>
  </si>
  <si>
    <t>"vyšší část" (5*6,6+(4,7*6,6*0,5))*2</t>
  </si>
  <si>
    <t>"kolmá část" 12,4*5,8*2-(11,6*5,8*0,5)</t>
  </si>
  <si>
    <t>762342214</t>
  </si>
  <si>
    <t>Bednění a laťování montáž laťování střech jednoduchých sklonu do 60° při osové vzdálenosti latí přes 150 do 360 mm</t>
  </si>
  <si>
    <t>-172151913</t>
  </si>
  <si>
    <t>60514106</t>
  </si>
  <si>
    <t>řezivo jehličnaté lať pevnostní třída S10-13 průřez 40x60mm</t>
  </si>
  <si>
    <t>2075974799</t>
  </si>
  <si>
    <t>"nižší část" (10,68*(4,9*3))*(0,04*0,06)*2</t>
  </si>
  <si>
    <t>"vyšší část" 7,3*6,6*3*0,04*0,06*2</t>
  </si>
  <si>
    <t>"kolmá část" 12,4*5,8*3*0,04*0,06*1,75</t>
  </si>
  <si>
    <t>998762102</t>
  </si>
  <si>
    <t>Přesun hmot pro konstrukce tesařské stanovený z hmotnosti přesunovaného materiálu vodorovná dopravní vzdálenost do 50 m v objektech výšky přes 6 do 12 m</t>
  </si>
  <si>
    <t>-1735032103</t>
  </si>
  <si>
    <t>764004801</t>
  </si>
  <si>
    <t>Demontáž klempířských konstrukcí žlabu podokapního do suti</t>
  </si>
  <si>
    <t>1788413820</t>
  </si>
  <si>
    <t>10+5+5+12,4+10</t>
  </si>
  <si>
    <t>764004861</t>
  </si>
  <si>
    <t>Demontáž klempířských konstrukcí svodu do suti</t>
  </si>
  <si>
    <t>-708107198</t>
  </si>
  <si>
    <t>7,8*4</t>
  </si>
  <si>
    <t>764304112</t>
  </si>
  <si>
    <t>Montáž lemování střešních prostupů bez lišty, střech s krytinou skládanou nebo z plechu</t>
  </si>
  <si>
    <t>1688799728</t>
  </si>
  <si>
    <t>"komín jednoprůduchový" (0,5+0,7+0,5+0,7)*0,5</t>
  </si>
  <si>
    <t>"komín dvouprůduchový" (0,6+1+0,6+1)*0,5</t>
  </si>
  <si>
    <t>"komín čtyřprůduchový" (0,6+1,5+0,6+1,5)*0,5</t>
  </si>
  <si>
    <t>55350262</t>
  </si>
  <si>
    <t>tabule plechová z Pz tl 0,5mm s povrchovou úpravou</t>
  </si>
  <si>
    <t>-352388041</t>
  </si>
  <si>
    <t>"komíny" 6</t>
  </si>
  <si>
    <t>"ostatní prostupy" 3</t>
  </si>
  <si>
    <t>764306122</t>
  </si>
  <si>
    <t>Montáž lemování ventilačních nástavců výšky do 1000 mm, se stříškou střech s krytinou skládanou mimo prejzovou nebo z plechu, průměru přes 75 do 100 mm</t>
  </si>
  <si>
    <t>-1239590402</t>
  </si>
  <si>
    <t>764501103</t>
  </si>
  <si>
    <t>Montáž žlabu podokapního půlkruhového žlabu</t>
  </si>
  <si>
    <t>-1477167009</t>
  </si>
  <si>
    <t>55350102</t>
  </si>
  <si>
    <t>žlab podokapní půlkulatý rš. 330mm</t>
  </si>
  <si>
    <t>-614655657</t>
  </si>
  <si>
    <t>42,4*1,2 'Přepočtené koeficientem množství</t>
  </si>
  <si>
    <t>55350140</t>
  </si>
  <si>
    <t>čelo půlkulatého žlabu pravé 150 mm</t>
  </si>
  <si>
    <t>1194208078</t>
  </si>
  <si>
    <t>4*1,2 'Přepočtené koeficientem množství</t>
  </si>
  <si>
    <t>55350136</t>
  </si>
  <si>
    <t>čelo půlkulatého žlabu levé 150 mm</t>
  </si>
  <si>
    <t>779655323</t>
  </si>
  <si>
    <t>55350132</t>
  </si>
  <si>
    <t>hák žlabový Pz barvený 190mm dl 330mm</t>
  </si>
  <si>
    <t>935958723</t>
  </si>
  <si>
    <t>130*1,2 'Přepočtené koeficientem množství</t>
  </si>
  <si>
    <t>55350159</t>
  </si>
  <si>
    <t>koleno svodové roury 100/72°</t>
  </si>
  <si>
    <t>-990234342</t>
  </si>
  <si>
    <t>12*1,2 'Přepočtené koeficientem množství</t>
  </si>
  <si>
    <t>55350156</t>
  </si>
  <si>
    <t>kotlík žlabový oválný 330/100mm</t>
  </si>
  <si>
    <t>1969648326</t>
  </si>
  <si>
    <t>8*1,2 'Přepočtené koeficientem množství</t>
  </si>
  <si>
    <t>764508131</t>
  </si>
  <si>
    <t>Montáž svodu kruhového, průměru svodu</t>
  </si>
  <si>
    <t>1438648560</t>
  </si>
  <si>
    <t>55350108</t>
  </si>
  <si>
    <t>roura svodová Pz barvený 100mm</t>
  </si>
  <si>
    <t>447697498</t>
  </si>
  <si>
    <t>55350143</t>
  </si>
  <si>
    <t>objímka roury šroubovací trn Pz barvený 100mm</t>
  </si>
  <si>
    <t>-2061852713</t>
  </si>
  <si>
    <t>-858295318</t>
  </si>
  <si>
    <t>765</t>
  </si>
  <si>
    <t>Krytina skládaná</t>
  </si>
  <si>
    <t>314R01</t>
  </si>
  <si>
    <t>Uprava komínových nástavců - zkrácení a zapravení</t>
  </si>
  <si>
    <t>-2037858574</t>
  </si>
  <si>
    <t>765111018</t>
  </si>
  <si>
    <t>Montáž krytiny keramické sklonu do 30° drážkové na sucho, počet kusů přes 14 do 15 ks/m2</t>
  </si>
  <si>
    <t>-1162460241</t>
  </si>
  <si>
    <t>WNR.327512200000</t>
  </si>
  <si>
    <t>Francouzská 14 Hr. 1/1 režná</t>
  </si>
  <si>
    <t>-2009243393</t>
  </si>
  <si>
    <t>311,884</t>
  </si>
  <si>
    <t>311,884*14,935 'Přepočtené koeficientem množství</t>
  </si>
  <si>
    <t>765111253</t>
  </si>
  <si>
    <t>Montáž krytiny keramické hřebene větraného na sucho bez pásu (s podhřebenovou větrací taškou)</t>
  </si>
  <si>
    <t>919846290</t>
  </si>
  <si>
    <t>9,7+12,43+10,8</t>
  </si>
  <si>
    <t>59660030</t>
  </si>
  <si>
    <t>hřebenáč drážkový keramický š 210mm režný</t>
  </si>
  <si>
    <t>880730991</t>
  </si>
  <si>
    <t>32,93*3,2445 'Přepočtené koeficientem množství</t>
  </si>
  <si>
    <t>765111305</t>
  </si>
  <si>
    <t>Montáž krytiny keramické úžlabí průběžného plechového na sucho – s těsnícími pásy</t>
  </si>
  <si>
    <t>-1516355098</t>
  </si>
  <si>
    <t>8,5*2</t>
  </si>
  <si>
    <t>59660023</t>
  </si>
  <si>
    <t>pás Al profilovaný úžlabí š 600mm</t>
  </si>
  <si>
    <t>369768740</t>
  </si>
  <si>
    <t>17*2,04 'Přepočtené koeficientem množství</t>
  </si>
  <si>
    <t>765111351</t>
  </si>
  <si>
    <t>Montáž krytiny keramické štítové hrany na sucho okrajovými taškami</t>
  </si>
  <si>
    <t>996482762</t>
  </si>
  <si>
    <t>(4,9+6,6+5,7+5,7)*2</t>
  </si>
  <si>
    <t>WNR.327512204000</t>
  </si>
  <si>
    <t>Francouzská 14 Hr. OL režná</t>
  </si>
  <si>
    <t>684717552</t>
  </si>
  <si>
    <t>45,8*3,09 'Přepočtené koeficientem množství</t>
  </si>
  <si>
    <t>765115302</t>
  </si>
  <si>
    <t>Montáž střešních doplňků krytiny keramické střešního výlezu plochy jednotlivě přes 0,25 m2</t>
  </si>
  <si>
    <t>-1473246709</t>
  </si>
  <si>
    <t>61140606</t>
  </si>
  <si>
    <t>výlez střešní pro sklon střechy 20-65° 46x61cm</t>
  </si>
  <si>
    <t>106973432</t>
  </si>
  <si>
    <t>765115402</t>
  </si>
  <si>
    <t>Montáž střešních doplňků krytiny keramické protisněhové zábrany držáku (mříže sněholamu, kulatiny)</t>
  </si>
  <si>
    <t>83781227</t>
  </si>
  <si>
    <t>(10+5+5+12,4+10)/3</t>
  </si>
  <si>
    <t>59660033</t>
  </si>
  <si>
    <t>komplet protisněhový (4x držák mříže, sněhová mříž d 3000mm, 2x spojka mříže)</t>
  </si>
  <si>
    <t>-602461604</t>
  </si>
  <si>
    <t>765151801</t>
  </si>
  <si>
    <t>Demontáž krytiny bitumenové ze šindelů sklonu do 30° do suti</t>
  </si>
  <si>
    <t>-1078141707</t>
  </si>
  <si>
    <t>765151805</t>
  </si>
  <si>
    <t>Demontáž krytiny bitumenové ze šindelů sklonu do 30° hřebene nebo nároží do suti</t>
  </si>
  <si>
    <t>2032846845</t>
  </si>
  <si>
    <t>10,7+12,43+9,7</t>
  </si>
  <si>
    <t>765151811</t>
  </si>
  <si>
    <t>Demontáž krytiny bitumenové ze šindelů Příplatek k cenám za sklon přes 30° demontáže krytiny</t>
  </si>
  <si>
    <t>2065954805</t>
  </si>
  <si>
    <t>765191011</t>
  </si>
  <si>
    <t>Montáž pojistné hydroizolační nebo parotěsné fólie kladené ve sklonu přes 20° volně na krokve</t>
  </si>
  <si>
    <t>-875201068</t>
  </si>
  <si>
    <t>28329030</t>
  </si>
  <si>
    <t>fólie kontaktní difuzně propustná pro doplňkovou hydroizolační vrstvu, monolitická třívrstvá PES/PP 150-160g/m2, integrovaná samolepící páska</t>
  </si>
  <si>
    <t>-1930482121</t>
  </si>
  <si>
    <t>311,884*1,1 'Přepočtené koeficientem množství</t>
  </si>
  <si>
    <t>998765102</t>
  </si>
  <si>
    <t>Přesun hmot pro krytiny skládané stanovený z hmotnosti přesunovaného materiálu vodorovná dopravní vzdálenost do 50 m na objektech výšky přes 6 do 12 m</t>
  </si>
  <si>
    <t>647999995</t>
  </si>
  <si>
    <t>1946341236</t>
  </si>
  <si>
    <t xml:space="preserve">"viz TZ sanace krovu" </t>
  </si>
  <si>
    <t>200+135</t>
  </si>
  <si>
    <t>783214121</t>
  </si>
  <si>
    <t>Sanační napouštěcí nátěr tesařských prvků proti dřevokazným houbám, hmyzu a plísním zabudovaných do konstrukce, aplikovaný stříkáním</t>
  </si>
  <si>
    <t>391116526</t>
  </si>
  <si>
    <t>HZS2112</t>
  </si>
  <si>
    <t>Hodinové zúčtovací sazby profesí PSV provádění stavebních konstrukcí tesař odborný</t>
  </si>
  <si>
    <t>-552139592</t>
  </si>
  <si>
    <t>5*8*2</t>
  </si>
  <si>
    <t>SO01 - 01 - Sanace</t>
  </si>
  <si>
    <t>1 - Zemní práce</t>
  </si>
  <si>
    <t>2 - Základy a zvláštní zakládání</t>
  </si>
  <si>
    <t xml:space="preserve">61 - Úpravy povrchů </t>
  </si>
  <si>
    <t>96 - Bourání konstrukcí</t>
  </si>
  <si>
    <t>97 - Prorážení otvorů</t>
  </si>
  <si>
    <t xml:space="preserve">    9 - Ostatní konstrukce, bourání</t>
  </si>
  <si>
    <t>M21 - Elektromontáže</t>
  </si>
  <si>
    <t>ON - Ostatní náklady</t>
  </si>
  <si>
    <t>VN - Vedlejší náklady</t>
  </si>
  <si>
    <t>711 - Izolace proti vodě</t>
  </si>
  <si>
    <t>784 - Malby</t>
  </si>
  <si>
    <t>113107111R00</t>
  </si>
  <si>
    <t>Odstranění podkladů nebo krytů ručně s přemístěním hmot na skládku na vzdálenost do 3 m nebo s naložením na dopravní prostředek z kameniva těženého, o tl. vrstvy do 100 mm</t>
  </si>
  <si>
    <t>-926524448</t>
  </si>
  <si>
    <t>"jihozápadní strana:" 27,2*1</t>
  </si>
  <si>
    <t>"jihovýychodní strana" 9,8*1</t>
  </si>
  <si>
    <t>"severovýchodní strana" 28*1</t>
  </si>
  <si>
    <t>"severozápadní strana"7,2*1</t>
  </si>
  <si>
    <t>122202509R00</t>
  </si>
  <si>
    <t>Příplatek za lepivost pro hor. 3</t>
  </si>
  <si>
    <t>-755493817</t>
  </si>
  <si>
    <t>139601102R00</t>
  </si>
  <si>
    <t>Ruční výkop jam, rýh a šachet v hornině tř. 3</t>
  </si>
  <si>
    <t>-1644658155</t>
  </si>
  <si>
    <t>162201203R00</t>
  </si>
  <si>
    <t>Vodorovné přemíst.výkopku, kolečko hor.1-4, do 10m</t>
  </si>
  <si>
    <t>-151355443</t>
  </si>
  <si>
    <t>162201210R00</t>
  </si>
  <si>
    <t>Příplatek za dalš.10 m, kolečko, výkop. z hor.1- 4</t>
  </si>
  <si>
    <t>-1408983827</t>
  </si>
  <si>
    <t>162701105R00</t>
  </si>
  <si>
    <t>Vodorovné přemístění výkopku z hor.1-4 do 10000 m</t>
  </si>
  <si>
    <t>-169375418</t>
  </si>
  <si>
    <t>162701109R00</t>
  </si>
  <si>
    <t>Příplatek k vod. přemístění hor.1-4 za další 1 km</t>
  </si>
  <si>
    <t>74405634</t>
  </si>
  <si>
    <t>167101101R00</t>
  </si>
  <si>
    <t>Nakládání výkopku z hor.1-4 v množství do 100 m3</t>
  </si>
  <si>
    <t>-1475117718</t>
  </si>
  <si>
    <t>171201201R00</t>
  </si>
  <si>
    <t>Uložení sypaniny na skládky nebo meziskládky bez hutnění s upravením uložené sypaniny do předepsaného tvaru</t>
  </si>
  <si>
    <t>1674536541</t>
  </si>
  <si>
    <t>174101102R00</t>
  </si>
  <si>
    <t>Zásyp sypaninou z jakékoliv horniny strojně s uložením výkopku ve vrstvách se zhutněním v uzavřených prostorách s urovnáním povrchu zásypu</t>
  </si>
  <si>
    <t>-114871167</t>
  </si>
  <si>
    <t>57,76-5,78</t>
  </si>
  <si>
    <t>181101102R00</t>
  </si>
  <si>
    <t>Úprava pláně v zářezech v hor. 1-4, se zhutněním</t>
  </si>
  <si>
    <t>499055723</t>
  </si>
  <si>
    <t>199000002R00</t>
  </si>
  <si>
    <t>Poplatek za skládku horniny 1- 4</t>
  </si>
  <si>
    <t>969512406</t>
  </si>
  <si>
    <t>Základy a zvláštní zakládání</t>
  </si>
  <si>
    <t>216904391R00</t>
  </si>
  <si>
    <t>Příplatek za ruční dočištění ocelovými kartáči</t>
  </si>
  <si>
    <t>-1983112024</t>
  </si>
  <si>
    <t>219991111R00</t>
  </si>
  <si>
    <t>Položení plošného geodrénu pro odvod průsakových vod</t>
  </si>
  <si>
    <t>-1228674249</t>
  </si>
  <si>
    <t xml:space="preserve">Úpravy povrchů </t>
  </si>
  <si>
    <t>216903111R00</t>
  </si>
  <si>
    <t>Otryskání ploch pískem FP, stěn a rubů kleneb</t>
  </si>
  <si>
    <t>-1849973232</t>
  </si>
  <si>
    <t>216904212.R02</t>
  </si>
  <si>
    <t>Parní čištění zdiva</t>
  </si>
  <si>
    <t>216077453</t>
  </si>
  <si>
    <t>"0P03" 12,6*1,5</t>
  </si>
  <si>
    <t>"0P05" 4,2*1</t>
  </si>
  <si>
    <t>"0P06" 3,4*1</t>
  </si>
  <si>
    <t>"0P11" 7,7*1</t>
  </si>
  <si>
    <t>"jihozápadní fasáda" 25,7*1</t>
  </si>
  <si>
    <t>"jihovýchodní fasáda" 7,25*1</t>
  </si>
  <si>
    <t>2,55*1,5</t>
  </si>
  <si>
    <t>"severovýchodní fasáda" 2,3*1,5</t>
  </si>
  <si>
    <t>22*1</t>
  </si>
  <si>
    <t>"severozápadní fasáda" 7,2*1</t>
  </si>
  <si>
    <t>319201315R00</t>
  </si>
  <si>
    <t>Vyrovnání zdiva pod sanační omítku</t>
  </si>
  <si>
    <t>-1043171054</t>
  </si>
  <si>
    <t>602011122RT1</t>
  </si>
  <si>
    <t>Omítka sanační, ručně, tloušťka vrstvy do 30 mm</t>
  </si>
  <si>
    <t>-2071591603</t>
  </si>
  <si>
    <t>602011124R00</t>
  </si>
  <si>
    <t>Podhoz sanační ručně, tl.15 mm</t>
  </si>
  <si>
    <t>526979018</t>
  </si>
  <si>
    <t>602016103RT3</t>
  </si>
  <si>
    <t>Postřik stěn, ručně, 80 % pokrytí plochy</t>
  </si>
  <si>
    <t>213037044</t>
  </si>
  <si>
    <t>610411129R00</t>
  </si>
  <si>
    <t>Nástřik protisolným roztokem 2x</t>
  </si>
  <si>
    <t>-1719714404</t>
  </si>
  <si>
    <t>61-R1</t>
  </si>
  <si>
    <t>Oprava žulového soklu (očištění, odstranění starých vysprávek, spárování, doplnění, tmelení, aj.), viz. cenová samostatná kalkulace</t>
  </si>
  <si>
    <t>-231250604</t>
  </si>
  <si>
    <t>900      R03</t>
  </si>
  <si>
    <t>HZS - dořešení sanačních detailů, stavební dělník v tarifní třídě 6</t>
  </si>
  <si>
    <t>h</t>
  </si>
  <si>
    <t>1274898107</t>
  </si>
  <si>
    <t>Bourání konstrukcí</t>
  </si>
  <si>
    <t>216904212R00</t>
  </si>
  <si>
    <t>Očištění zdiva mechanicky</t>
  </si>
  <si>
    <t>-1270796806</t>
  </si>
  <si>
    <t>978023411R00</t>
  </si>
  <si>
    <t>Vyškrabání cementové malty ze spár zdiva cihelného mimo komínového</t>
  </si>
  <si>
    <t>-2016987598</t>
  </si>
  <si>
    <t>979011221R00</t>
  </si>
  <si>
    <t>Svislá doprava suti a vybour. hmot za 1.PP nošením</t>
  </si>
  <si>
    <t>-2028994206</t>
  </si>
  <si>
    <t>979081111R00</t>
  </si>
  <si>
    <t>Odvoz suti a vybour. hmot na skládku do 1 km</t>
  </si>
  <si>
    <t>2058336098</t>
  </si>
  <si>
    <t>979081121R00</t>
  </si>
  <si>
    <t>Příplatek k odvozu za každý další 1 km</t>
  </si>
  <si>
    <t>-1148997067</t>
  </si>
  <si>
    <t>979082111R00</t>
  </si>
  <si>
    <t>Vnitrostaveništní doprava suti do 10 m</t>
  </si>
  <si>
    <t>967378811</t>
  </si>
  <si>
    <t>979082121R00</t>
  </si>
  <si>
    <t>Příplatek k vnitrost. dopravě suti za dalších 5 m</t>
  </si>
  <si>
    <t>-546375233</t>
  </si>
  <si>
    <t>979981104R00</t>
  </si>
  <si>
    <t>Kontejner, suť bez příměsí, odvoz a likvidace, 9 t</t>
  </si>
  <si>
    <t>1814274390</t>
  </si>
  <si>
    <t>Prorážení otvorů</t>
  </si>
  <si>
    <t>970031018R00</t>
  </si>
  <si>
    <t>Vrtání jádrové do zdiva cihelného d 14-18 mm</t>
  </si>
  <si>
    <t>1126254594</t>
  </si>
  <si>
    <t>970031035R00</t>
  </si>
  <si>
    <t>Vrtání jádrové do zdiva cihelného d 35-39 mm</t>
  </si>
  <si>
    <t>1050287714</t>
  </si>
  <si>
    <t>Ostatní konstrukce, bourání</t>
  </si>
  <si>
    <t>911999001</t>
  </si>
  <si>
    <t>HZS - neměřitelné práce (zakrývání povrchů, zednická přípomoc, apod.), dělník tarif 6</t>
  </si>
  <si>
    <t>-941555048</t>
  </si>
  <si>
    <t>911999002</t>
  </si>
  <si>
    <t>HZS - dořešení sanačních detailů na vnitřním povrchu (sanační úpravy skrytých kcí, aj.)</t>
  </si>
  <si>
    <t>-485430342</t>
  </si>
  <si>
    <t>911999005</t>
  </si>
  <si>
    <t>HZS - překotvení elektroinstalací, drobné elektrikářské práce, aj.</t>
  </si>
  <si>
    <t>1459596692</t>
  </si>
  <si>
    <t>-1235870884</t>
  </si>
  <si>
    <t>M21</t>
  </si>
  <si>
    <t>Elektromontáže</t>
  </si>
  <si>
    <t>911999003</t>
  </si>
  <si>
    <t>HZS - vodivé propojení elektroosmotického systému</t>
  </si>
  <si>
    <t>-734109618</t>
  </si>
  <si>
    <t>R - 2101</t>
  </si>
  <si>
    <t>Vysoušení extrémně zavlhlého zdiva nad 10% hm.vl. topnými sál.panely</t>
  </si>
  <si>
    <t>-1531809865</t>
  </si>
  <si>
    <t>12*0,65*1,5</t>
  </si>
  <si>
    <t>R - 2102</t>
  </si>
  <si>
    <t>Snížení relativní vlhkosti vnitřního prostředí kondenzačními odvlhčovači</t>
  </si>
  <si>
    <t>den</t>
  </si>
  <si>
    <t>223166144</t>
  </si>
  <si>
    <t>R - 2103</t>
  </si>
  <si>
    <t>Demontáž a zpětná montáž zařízení pro vysoušení extrémně vlhkého zdiva</t>
  </si>
  <si>
    <t>622749898</t>
  </si>
  <si>
    <t>R - 2104</t>
  </si>
  <si>
    <t>Vybudování pevné sítě měřičských bodů pro sledování vývoje a změn vlhkosti zdiva, při odvlhčování systémem mírné (drátové) elektroosmózy</t>
  </si>
  <si>
    <t>672212542</t>
  </si>
  <si>
    <t>R - 2110</t>
  </si>
  <si>
    <t>Jednotka větrání s vývodem přes fasádu, popř. komína</t>
  </si>
  <si>
    <t>-2048102719</t>
  </si>
  <si>
    <t>R - 2110.1</t>
  </si>
  <si>
    <t>Vybudování kontrolních bodů systému mírné drátové elektroosmózy</t>
  </si>
  <si>
    <t>-1287502193</t>
  </si>
  <si>
    <t>R - EL. 1001</t>
  </si>
  <si>
    <t>D+M mírné drátové elektroosmózy - řídící jednotka systému elektroosmózy</t>
  </si>
  <si>
    <t>793347348</t>
  </si>
  <si>
    <t>R - EL. 1002</t>
  </si>
  <si>
    <t>D+M mírné drátové elektroosmózy - provedení kladné pásové elektrody ( ANODY )</t>
  </si>
  <si>
    <t>1033123656</t>
  </si>
  <si>
    <t>15,5+19,7+12,2+7,1</t>
  </si>
  <si>
    <t>R - EL. 1003</t>
  </si>
  <si>
    <t>D+M mírné drátové elektroosmózy - provedení záporné tyčové elektrody ( KATODY )</t>
  </si>
  <si>
    <t>-1938093051</t>
  </si>
  <si>
    <t>R - EL. 1004</t>
  </si>
  <si>
    <t>D+M mírné drátové elektroosmózy - propojovací vedení systému</t>
  </si>
  <si>
    <t>-1239004647</t>
  </si>
  <si>
    <t>R - EL. 1005</t>
  </si>
  <si>
    <t>Podomítková nerez skříň pro instalaci řídící jednotky systému elektroosmózy</t>
  </si>
  <si>
    <t>1247177520</t>
  </si>
  <si>
    <t>ON</t>
  </si>
  <si>
    <t>Ostatní náklady</t>
  </si>
  <si>
    <t>005211020R</t>
  </si>
  <si>
    <t>Ochrana stávajících inženýrských sítí na staveništ</t>
  </si>
  <si>
    <t>73997582</t>
  </si>
  <si>
    <t>005211080R</t>
  </si>
  <si>
    <t>Bezpečnostní a hygienická opatření na staveništi</t>
  </si>
  <si>
    <t>1692393549</t>
  </si>
  <si>
    <t>005231040R</t>
  </si>
  <si>
    <t>Provozní řády</t>
  </si>
  <si>
    <t>-1330399203</t>
  </si>
  <si>
    <t>005241010R</t>
  </si>
  <si>
    <t>Dokumentace skutečného provedení</t>
  </si>
  <si>
    <t>1753748359</t>
  </si>
  <si>
    <t>999281108R00</t>
  </si>
  <si>
    <t>Přesun hmot pro opravy a údržbu do výšky 12 m</t>
  </si>
  <si>
    <t>%</t>
  </si>
  <si>
    <t>-750966858</t>
  </si>
  <si>
    <t>VN</t>
  </si>
  <si>
    <t>Vedlejší náklady</t>
  </si>
  <si>
    <t>00411 R</t>
  </si>
  <si>
    <t>Přípravné a průzkumné služby či práce</t>
  </si>
  <si>
    <t>1552178901</t>
  </si>
  <si>
    <t>005111021R</t>
  </si>
  <si>
    <t>Vytyčení inženýrských sítí a instalací</t>
  </si>
  <si>
    <t>-211128181</t>
  </si>
  <si>
    <t>00523  R</t>
  </si>
  <si>
    <t>Zkoušky a revize</t>
  </si>
  <si>
    <t>-255091867</t>
  </si>
  <si>
    <t>Izolace proti vodě</t>
  </si>
  <si>
    <t>281606213R00</t>
  </si>
  <si>
    <t>Dodatečná nízkotlaká horizontální a vertikální izolace injektáží zdiva</t>
  </si>
  <si>
    <t>171905783</t>
  </si>
  <si>
    <t>289970111R00</t>
  </si>
  <si>
    <t>Vrstva geotextilie 300g/m2</t>
  </si>
  <si>
    <t>-746296980</t>
  </si>
  <si>
    <t>311419812R00</t>
  </si>
  <si>
    <t>Izolace perimetr. deskami tl. 8 cm</t>
  </si>
  <si>
    <t>-423798727</t>
  </si>
  <si>
    <t>620453112R00</t>
  </si>
  <si>
    <t>Omítka zátěžová zdí zatřená hladká, tl. 20 mm</t>
  </si>
  <si>
    <t>1762529160</t>
  </si>
  <si>
    <t>711132311R00</t>
  </si>
  <si>
    <t>Prov. izolace nopovou fólií svisle, vč.uchyc.prvků</t>
  </si>
  <si>
    <t>-334586305</t>
  </si>
  <si>
    <t>711212001RS5</t>
  </si>
  <si>
    <t>Hydroizolační povlak - nátěr, krystal.hydroizol., tlak. voda</t>
  </si>
  <si>
    <t>-1385488196</t>
  </si>
  <si>
    <t>-2017166293</t>
  </si>
  <si>
    <t>R 28101</t>
  </si>
  <si>
    <t>Zapravení vrtů po provedené tlakové injektáži</t>
  </si>
  <si>
    <t>389610159</t>
  </si>
  <si>
    <t>784</t>
  </si>
  <si>
    <t>Malby</t>
  </si>
  <si>
    <t>784141101R00</t>
  </si>
  <si>
    <t>Penetrační a fixační prostředek na vodní bázi pro úpravu povrchů</t>
  </si>
  <si>
    <t>1524647815</t>
  </si>
  <si>
    <t>784142112R00</t>
  </si>
  <si>
    <t>Malba vápenná v rozsahu sanace, bez penetrace 2 x</t>
  </si>
  <si>
    <t>-898492178</t>
  </si>
  <si>
    <t>SO02 - technologická zařízení budova</t>
  </si>
  <si>
    <t>SO 02 - Oprava silnoproudých rozvodů a osvětlení</t>
  </si>
  <si>
    <t>ŽST Olomouc - Nová Ulice</t>
  </si>
  <si>
    <t>Ing.Lukáš Zítka</t>
  </si>
  <si>
    <t>7491209800</t>
  </si>
  <si>
    <t>Elektroinstalační materiál Kabelové žlaby drátěné, pozinkované MERKUR 150/100 M2 galv.zinek</t>
  </si>
  <si>
    <t>-624874255</t>
  </si>
  <si>
    <t>7491100030</t>
  </si>
  <si>
    <t>Trubková vedení Ohebné elektroinstalační trubky 1423/1 pr.23 320N MONOFLEX</t>
  </si>
  <si>
    <t>1389109763</t>
  </si>
  <si>
    <t>7491100280</t>
  </si>
  <si>
    <t>Trubková vedení Pevné elektroinstalační trubky 4025 pr.25 750N tm.šedá</t>
  </si>
  <si>
    <t>-11696841</t>
  </si>
  <si>
    <t>7492500840</t>
  </si>
  <si>
    <t>Kabely, vodiče, šňůry Cu - nn Vodič jednožílový Cu, plastová izolace H07V-K 10 zž (CYA)</t>
  </si>
  <si>
    <t>193318236</t>
  </si>
  <si>
    <t>7492501030</t>
  </si>
  <si>
    <t>Kabely, vodiče, šňůry Cu - nn Vodič jednožílový Cu, plastová izolace H07V-K 25 žz (CYA)</t>
  </si>
  <si>
    <t>-1058173052</t>
  </si>
  <si>
    <t>7492501830</t>
  </si>
  <si>
    <t>Kabely, vodiče, šňůry Cu - nn Kabel silový 4 a 5-žílový Cu, plastová izolace CYKY 3J35+25 (3Bx35+25)</t>
  </si>
  <si>
    <t>-641855517</t>
  </si>
  <si>
    <t>7492502000</t>
  </si>
  <si>
    <t>Kabely, vodiče, šňůry Cu - nn Kabel silový 4 a 5-žílový Cu, plastová izolace CYKY 5J25 (5Cx25)</t>
  </si>
  <si>
    <t>-1135692194</t>
  </si>
  <si>
    <t>7492501990</t>
  </si>
  <si>
    <t>Kabely, vodiče, šňůry Cu - nn Kabel silový 4 a 5-žílový Cu, plastová izolace CYKY 5J16 (5Cx16)</t>
  </si>
  <si>
    <t>452487411</t>
  </si>
  <si>
    <t>7492501980</t>
  </si>
  <si>
    <t>Kabely, vodiče, šňůry Cu - nn Kabel silový 4 a 5-žílový Cu, plastová izolace CYKY 5J10 (5Cx10)</t>
  </si>
  <si>
    <t>-1952851541</t>
  </si>
  <si>
    <t>7492502030</t>
  </si>
  <si>
    <t>Kabely, vodiče, šňůry Cu - nn Kabel silový 4 a 5-žílový Cu, plastová izolace CYKY 5J6 (5Cx6)</t>
  </si>
  <si>
    <t>-1461760348</t>
  </si>
  <si>
    <t>7492502060</t>
  </si>
  <si>
    <t>Kabely, vodiče, šňůry Cu - nn Kabel silový 4 a 5-žílový Cu, plastová izolace CYKY 5J2,5 (5Cx2,5)</t>
  </si>
  <si>
    <t>-129174269</t>
  </si>
  <si>
    <t>7492501770</t>
  </si>
  <si>
    <t>Kabely, vodiče, šňůry Cu - nn Kabel silový 2 a 3-žílový Cu, plastová izolace CYKY 3J2,5  (3Cx 2,5)</t>
  </si>
  <si>
    <t>-1449412246</t>
  </si>
  <si>
    <t>7492501760</t>
  </si>
  <si>
    <t>Kabely, vodiče, šňůry Cu - nn Kabel silový 2 a 3-žílový Cu, plastová izolace CYKY 3J1,5  (3Cx 1,5)</t>
  </si>
  <si>
    <t>1989787681</t>
  </si>
  <si>
    <t>7492502050</t>
  </si>
  <si>
    <t>Kabely, vodiče, šňůry Cu - nn Kabel silový 4 a 5-žílový Cu, plastová izolace CYKY 5J1,5 (5Cx1,5)</t>
  </si>
  <si>
    <t>-343759026</t>
  </si>
  <si>
    <t>7492501740</t>
  </si>
  <si>
    <t>Kabely, vodiče, šňůry Cu - nn Kabel silový 2 a 3-žílový Cu, plastová izolace CYKY 3O1,5 (3Ax1,5)</t>
  </si>
  <si>
    <t>735755977</t>
  </si>
  <si>
    <t>7492501680</t>
  </si>
  <si>
    <t>Kabely, vodiče, šňůry Cu - nn Kabel silový 2 a 3-žílový Cu, plastová izolace CYKY 2Ax1,5</t>
  </si>
  <si>
    <t>1357742734</t>
  </si>
  <si>
    <t>7492502140</t>
  </si>
  <si>
    <t>Kabely, vodiče, šňůry Cu - nn Kabel silový více-žílový Cu, plastová izolace CYKY 12J1,5 (12Cx1,5)</t>
  </si>
  <si>
    <t>-1140095523</t>
  </si>
  <si>
    <t>7491201200_R</t>
  </si>
  <si>
    <t>Elektroinstalační materiál Elektroinstalační krabice a rozvodky Bez zapojení Krabice KU 68-1903 vč. svorkovnice 4-pól. do krab.KU-68</t>
  </si>
  <si>
    <t>897838484</t>
  </si>
  <si>
    <t>7491201130</t>
  </si>
  <si>
    <t>Elektroinstalační materiál Elektroinstalační krabice a rozvodky Bez zapojení Krabice KU 68-1901</t>
  </si>
  <si>
    <t>-2042305055</t>
  </si>
  <si>
    <t>7491203680</t>
  </si>
  <si>
    <t>Elektroinstalační materiál Spínací přístroje instalační 3559-A01345 vč. rámečku 3901A-B10-B a krytu 3558A-A651-B</t>
  </si>
  <si>
    <t>489715420</t>
  </si>
  <si>
    <t>Poznámka k položce:_x000D_
Zahrnuty také rozvody na půdě a ve sklepě (1x půda, 1xsklep)</t>
  </si>
  <si>
    <t>7491203710</t>
  </si>
  <si>
    <t>Elektroinstalační materiál Spínací přístroje instalační 3559-A07345 vč. rámečku 3901A-B10-B a krytu 3558A-A651-B</t>
  </si>
  <si>
    <t>500225178</t>
  </si>
  <si>
    <t>7491203700</t>
  </si>
  <si>
    <t>Elektroinstalační materiál Spínací přístroje instalační 3559-A06345 vč. rámečku 3901A-B10-B a krytu 3558A-A651-B</t>
  </si>
  <si>
    <t>-1726262085</t>
  </si>
  <si>
    <t>7491203690</t>
  </si>
  <si>
    <t>Elektroinstalační materiál Spínací přístroje instalační 3559-A05345 vč. rámečku 3901A-B10-B a krytu 3558A-A652-B</t>
  </si>
  <si>
    <t>-483320035</t>
  </si>
  <si>
    <t>7491204360</t>
  </si>
  <si>
    <t>Elektroinstalační materiál Zásuvky instalační Dvojzásuvka TANGO 5513A-C02357 B</t>
  </si>
  <si>
    <t>-1851709507</t>
  </si>
  <si>
    <t>7491204710</t>
  </si>
  <si>
    <t>Elektroinstalační materiál Zásuvky instalační Zásuvka dvojnásobná s ochranou proti přepětí 5592A-A2349B</t>
  </si>
  <si>
    <t>2079519560</t>
  </si>
  <si>
    <t>7491205710_R</t>
  </si>
  <si>
    <t>Elektroinstalační materiál Zásuvky instalační Zásuvka průmyslová , přímá, 3p+N+E, 63A, 380..415 V AC, IP 67</t>
  </si>
  <si>
    <t>1265162961</t>
  </si>
  <si>
    <t>7491205691_R</t>
  </si>
  <si>
    <t>Elektroinstalační materiál Zásuvky Sporáková přípojka se signalizační doutnavkou, zapuštěná, bílá</t>
  </si>
  <si>
    <t>1149125688</t>
  </si>
  <si>
    <t>Poznámka k položce:_x000D_
39563-23 Sporáková přípojka se signalizační doutnavkou, zapuštěná, bílá, např. ABB_x000D_
Přípojka sporáková (tzv. sporáková kombinace, sporákovka)  se signalizační doutnavkou, zapuštěná s propojovacími svorkami N a PE, s instalační krabicí.</t>
  </si>
  <si>
    <t>7493100640</t>
  </si>
  <si>
    <t>Venkovní osvětlení Svítidla pro železnici LED svítidlo o příkonu do 25 W určené pro osvětlení venkovních prostor veřejnosti přístupných (nástupiště, přechody kolejiště) na ŽDC.</t>
  </si>
  <si>
    <t>1680078296</t>
  </si>
  <si>
    <t>Poznámka k položce:_x000D_
Jedná se o LED svítidlo v provedení na výložník např. UL3500 vč. výložníku. Instalace na plášť výpravní budovy. Dle projektové dokumentace.</t>
  </si>
  <si>
    <t>7491205721_R</t>
  </si>
  <si>
    <t>Elektroinstalační materiál Svítidlo interiérové, LED sv.zdroj, nouzové, 1W, IP 65, 3hod. bat.</t>
  </si>
  <si>
    <t>-1702982859</t>
  </si>
  <si>
    <t>7491205724_R</t>
  </si>
  <si>
    <t>Elektroinstalační materiál Svítidlo interiérové, LED sv.zdroj, s krytem IP65, 1x20W</t>
  </si>
  <si>
    <t>-3750905</t>
  </si>
  <si>
    <t>7491205727_R</t>
  </si>
  <si>
    <t>Elektroinstalační materiál Svítidlo interiérové, LED sv.zdroj, stropní, kruhové, 1x14W</t>
  </si>
  <si>
    <t>-653152482</t>
  </si>
  <si>
    <t>7491205729_R</t>
  </si>
  <si>
    <t>Elektroinstalační materiál Svítidlo exteriérové, LED sv.zdroj, nástěnné s pohybovým senzorem</t>
  </si>
  <si>
    <t>1244759616</t>
  </si>
  <si>
    <t>7491205733_R</t>
  </si>
  <si>
    <t>Elektroinstalační materiál Svítidlo interiérové, LED sv.zdroj, stropní, čtvercové, 36W</t>
  </si>
  <si>
    <t>-1809944133</t>
  </si>
  <si>
    <t>Poznámka k položce:_x000D_
Krytí IP 40, el.předřadník, 4800lm, pro kancelářské účely, Ra min. 80</t>
  </si>
  <si>
    <t>7491205736_R</t>
  </si>
  <si>
    <t>Elektroinstalační materiál Svítidlo interiérové, LED sv.zdroj, stropní s krytem, 20W</t>
  </si>
  <si>
    <t>955212942</t>
  </si>
  <si>
    <t>Poznámka k položce:_x000D_
Krytí IP40, stropní/závěsné, el.předřadník, 2500lm, Ra min.80</t>
  </si>
  <si>
    <t>7491205739_R</t>
  </si>
  <si>
    <t>Elektroinstalační materiál Svítidlo interiérové, LED sv.zdroj, nástěnné kruhové, 14W</t>
  </si>
  <si>
    <t>1387181708</t>
  </si>
  <si>
    <t>Poznámka k položce:_x000D_
Zahrnuty také rozvody na půdě a ve sklepě (5x sklep, 3x půda)</t>
  </si>
  <si>
    <t>7493500090_R</t>
  </si>
  <si>
    <t>Svorkovnicové skříně plastová do venkovního prostředí, 41 - 80 svorek</t>
  </si>
  <si>
    <t>1744581370</t>
  </si>
  <si>
    <t>Poznámka k položce:_x000D_
venkovní skříň ozn. KS2 dle projektové dokumentace, _x000D_
svorkovnicová plastová do fasády vč. rezerv a výzbroje, mechanismu zamykání a zámku na univerzální klíč provozovatele OE Olomouc</t>
  </si>
  <si>
    <t>7493600890_R</t>
  </si>
  <si>
    <t xml:space="preserve">Kabelové a zásuvkové skříně, elektroměrové rozvaděče Skříně elektroměrové pro přímé měření </t>
  </si>
  <si>
    <t>1381727433</t>
  </si>
  <si>
    <t>Poznámka k položce:_x000D_
Provedení skříně dle projektu stavby - elekltroměrová skříň 4 pozice, zapuštěná, nerezové provedení, dle připojovacích podmínek ČEZ Distribuce</t>
  </si>
  <si>
    <t>7494000560_R</t>
  </si>
  <si>
    <t>Rozvodnicové a rozváděčové skříně Distribuční</t>
  </si>
  <si>
    <t>539315538</t>
  </si>
  <si>
    <t>Poznámka k položce:_x000D_
Poznámka - jedná se o rozváděč ozn. RH s výzbrojí dle projektové dokumentace, krytí min. IP30, min. rozměry 1350x810x125, oceloplechový, zapuštěný vč. zamykání na univerzální klíč provozovatele OE Olomouc. Součástí výzbroje jsou také elektroměry dle specifikace vč. firmvare pro Správu železnic, státní organizaci. Hlavní jističe před elektroměrem v provedení Ik=10kA.</t>
  </si>
  <si>
    <t>7494000186_R</t>
  </si>
  <si>
    <t>Rozvodnicové a rozváděčové skříně Distri Rozvodnicové skříně DistriTon Oceloplastové rozvodnicové skříně (IP30) Zapuštěné pro zapuštěnou montáž</t>
  </si>
  <si>
    <t>-1737383776</t>
  </si>
  <si>
    <t>Poznámka k položce:_x000D_
Rozváděče ozn. RS1, RS2 s výzbrojí dle projektové dokumentace. Plastová zapuštěná skříň, 2 řady modulů, počet modulů v řadě 14, vč. N a PE, provedení rozváděče pro laickou obsluhu, krytí min. IP2XC.</t>
  </si>
  <si>
    <t>7494000188_R</t>
  </si>
  <si>
    <t>-453032951</t>
  </si>
  <si>
    <t>Poznámka k položce:_x000D_
Rozváděč bytu ozn. RB s výzbrojí dle projektové dokumentace. Plastová zapuštěná skříň, 3 řady modulů, počet modulů v řadě 14, vč. N a PE, provedení rozváděče pro laickou obsluhu, krytí min. IP2XC.</t>
  </si>
  <si>
    <t>7493102290</t>
  </si>
  <si>
    <t>Venkovní osvětlení Rozvaděče pro napájení veřejného osvětlení pro 7 - 12 ks 3-f větví</t>
  </si>
  <si>
    <t>-1958055283</t>
  </si>
  <si>
    <t>Poznámka k položce:_x000D_
Ovládací skříň osvěltení ozn. OS s výzbrojí dle projektové dokumentace, umístění v dopravní kanceláři VB, prosvětlené ovladače vč. popisu.</t>
  </si>
  <si>
    <t>7491600660_R</t>
  </si>
  <si>
    <t>Vodič CUI montážní stada (délka 3,5m/20mm) vč. držáků vedení CUI 19mm, spojovacích svorek s dvojkovem</t>
  </si>
  <si>
    <t>811703422</t>
  </si>
  <si>
    <t>Poznámka k položce:_x000D_
Vodič CUI zamezuje vzniku nebezpečného dotykového napětí na svodovém vedení podle ČSN EN 62305-3. Základem vodiče CUI je měděný vnitřní vodič (D 8 mm) a vysokonapěťová izolace ((výdržná rázová napěťová pevnost 100 kV (1,2/50 μs)) jakož i zabránění plazivým přeskokům (i při dešti). Provedení s nerezovým připojovacím prvkem, délka 3,5 m.</t>
  </si>
  <si>
    <t>7491600180</t>
  </si>
  <si>
    <t>Uzemnění Vnější Uzemňovací vedení v zemi, páskem FeZn do 120 mm2</t>
  </si>
  <si>
    <t>650295852</t>
  </si>
  <si>
    <t>7491600190</t>
  </si>
  <si>
    <t>Uzemnění Vnější Uzemňovací vedení v zemi, kruhovým vodičem FeZn do D=10 mm</t>
  </si>
  <si>
    <t>14605563</t>
  </si>
  <si>
    <t>7491600550</t>
  </si>
  <si>
    <t>Uzemnění Hromosvodné vedení Drát uzem. AL pr.8 AlMgSi měkký</t>
  </si>
  <si>
    <t>820289597</t>
  </si>
  <si>
    <t>7491600500</t>
  </si>
  <si>
    <t>Uzemnění Hromosvodné vedení Držák OU do zdi - DUZ (DOUa-15)</t>
  </si>
  <si>
    <t>-1164017775</t>
  </si>
  <si>
    <t>7491601710</t>
  </si>
  <si>
    <t>Uzemnění Hromosvodné vedení Svorka SZa zkušební   (SZm)</t>
  </si>
  <si>
    <t>-1196956601</t>
  </si>
  <si>
    <t>7491601490</t>
  </si>
  <si>
    <t>Uzemnění Hromosvodné vedení Svorka SS</t>
  </si>
  <si>
    <t>-181551619</t>
  </si>
  <si>
    <t>7491601340</t>
  </si>
  <si>
    <t>Uzemnění Hromosvodné vedení Svorka SK</t>
  </si>
  <si>
    <t>-943143862</t>
  </si>
  <si>
    <t>7491601360</t>
  </si>
  <si>
    <t>Uzemnění Hromosvodné vedení Svorka SO a</t>
  </si>
  <si>
    <t>1777568953</t>
  </si>
  <si>
    <t>7494010572_R</t>
  </si>
  <si>
    <t>Uzemnění hromosvodné vedení - označovací štítek svodu jímacího vedení</t>
  </si>
  <si>
    <t>1610010210</t>
  </si>
  <si>
    <t>7491601070</t>
  </si>
  <si>
    <t>Uzemnění Hromosvodné vedení Podpěra PV 15a (190-220mm)</t>
  </si>
  <si>
    <t>-174431892</t>
  </si>
  <si>
    <t>7491600730</t>
  </si>
  <si>
    <t>Uzemnění Hromosvodné vedení Tyč JR 2,0 ALMgSi jímací</t>
  </si>
  <si>
    <t>-1224897998</t>
  </si>
  <si>
    <t>7491510090</t>
  </si>
  <si>
    <t>Protipožární a kabelové ucpávky Protipožární ucpávky a tmely zpěvňující tmel CP 611A, tuba 310ml, do EI 90 min.</t>
  </si>
  <si>
    <t>13721234</t>
  </si>
  <si>
    <t>7491454012</t>
  </si>
  <si>
    <t>Montáž drátěných kabelových roštů výšky 60 mm, šířky 120 mm - včetně rozměření, usazení, vyvážení, upevnění, sváření, elektrického pospojování</t>
  </si>
  <si>
    <t>-1784774746</t>
  </si>
  <si>
    <t>7491151010</t>
  </si>
  <si>
    <t>Montáž trubek ohebných elektroinstalačních hladkých z PVC uložených volně nebo pod omítkou průměru do 50 mm - včetně naznačení trasy, rozměření, řezání trubek, kladení, osazení, zajištění a upevnění</t>
  </si>
  <si>
    <t>277308985</t>
  </si>
  <si>
    <t>7491152010</t>
  </si>
  <si>
    <t>Montáž trubek pevných elektroinstalačních tuhých z PVC uložených pevně na povrchu, volně nebo pod omítkou průměru do 40 mm - včetně naznačení trasy, rozměření, řezání trubek, kladení, osazení, zajištění a upevnění</t>
  </si>
  <si>
    <t>-399680957</t>
  </si>
  <si>
    <t>7491552020</t>
  </si>
  <si>
    <t>Montáž protipožárních ucpávek a tmelů protipožární ucpávka kabelového prostupu, průměru do 110 mm, do EI 90 min. - protipožární ucpávky včetně příslušenství, vyhotovení a dodání atestu</t>
  </si>
  <si>
    <t>-1936209332</t>
  </si>
  <si>
    <t>7492551012</t>
  </si>
  <si>
    <t>Montáž vodičů jednožílových Cu do 50 mm2 - uložení na rošty, pod omítku, do rozvaděče apod.</t>
  </si>
  <si>
    <t>-356333315</t>
  </si>
  <si>
    <t>100+35</t>
  </si>
  <si>
    <t>7492554014</t>
  </si>
  <si>
    <t>Montáž kabelů 4- a 5-žílových Cu do 50 mm2 - uložení do země, chráničky, na rošty, pod omítku apod.</t>
  </si>
  <si>
    <t>-890696170</t>
  </si>
  <si>
    <t>7492554012</t>
  </si>
  <si>
    <t>Montáž kabelů 4- a 5-žílových Cu do 25 mm2 - uložení do země, chráničky, na rošty, pod omítku apod.</t>
  </si>
  <si>
    <t>1558412334</t>
  </si>
  <si>
    <t>7492554010</t>
  </si>
  <si>
    <t>Montáž kabelů 4- a 5-žílových Cu do 16 mm2 - uložení do země, chráničky, na rošty, pod omítku apod.</t>
  </si>
  <si>
    <t>-1512557792</t>
  </si>
  <si>
    <t>230+50+50+50+50</t>
  </si>
  <si>
    <t>7492553010</t>
  </si>
  <si>
    <t>Montáž kabelů 2- a 3-žílových Cu do 16 mm2 - uložení do země, chráničky, na rošty, pod omítku apod.</t>
  </si>
  <si>
    <t>-458014222</t>
  </si>
  <si>
    <t>780+960+180+50</t>
  </si>
  <si>
    <t>7492555012</t>
  </si>
  <si>
    <t>Montáž kabelů vícežílových Cu 12 x 1,5 mm2 - uložení do země, chráničky, na rošty, pod omítku apod.</t>
  </si>
  <si>
    <t>-2137732710</t>
  </si>
  <si>
    <t>7491252010</t>
  </si>
  <si>
    <t>Montáž krabic elektroinstalačních, rozvodek - bez zapojení krabice přístrojové - včetně zhotovení otvoru</t>
  </si>
  <si>
    <t>1371536944</t>
  </si>
  <si>
    <t>7491252085</t>
  </si>
  <si>
    <t>Montáž krabic elektroinstalačních, rozvodek - bez zapojení rozvodky krabicové lustrové svorky do 3x4 včetně zapojení - včetně zhotovení otvoru</t>
  </si>
  <si>
    <t>-1063312458</t>
  </si>
  <si>
    <t>7491253010</t>
  </si>
  <si>
    <t>Montáž přístrojů spínacích instalačních kolébkových velkoplošných vypínačů jednopolových řaz.1, 250 V/10 A, IP20 vč.ovl.krytu a rámečku - včetně zapojení a osazení</t>
  </si>
  <si>
    <t>2017691759</t>
  </si>
  <si>
    <t>7491253020</t>
  </si>
  <si>
    <t>Montáž přístrojů spínacích instalačních kolébkových velkoplošných přepínačů sériových nebo střídavých přepínačů řaz.6, 7, 250 V/10A, IP20, vč.ovl.krytu a rámečku - včetně zapojení a osazení</t>
  </si>
  <si>
    <t>-1439890696</t>
  </si>
  <si>
    <t>7491254010</t>
  </si>
  <si>
    <t>Montáž zásuvek instalačních domovních 10/16 A, 250 V, IP20 bez přepěťové ochrany nebo se zabudovanou přepěťovou ochranou jednoduchých nebo dvojitých - včetně zapojení a osazení</t>
  </si>
  <si>
    <t>305004160</t>
  </si>
  <si>
    <t>Poznámka k položce:_x000D_
Zahrnuje montáž všech zásuvek vč. 3f nástěnné</t>
  </si>
  <si>
    <t>63+1</t>
  </si>
  <si>
    <t>7491253060</t>
  </si>
  <si>
    <t>Montáž přístrojů spínacích instalačních přípojek sporákových 20A/400V, IP20, se signalizační doutnavkou - včetně zapojení a osazení</t>
  </si>
  <si>
    <t>1077655110</t>
  </si>
  <si>
    <t>7493153520</t>
  </si>
  <si>
    <t>Montáž svítidel pro veřejné osvětlení pro zdroj SHC do 250 W na silniční stožár nebo na výložník nebo na silniční stožár s výložníkem pro osvětlení - kompletace a montáž včetně světelného zdroje, elektronického předřadníku a připojovacího kabelu</t>
  </si>
  <si>
    <t>933048450</t>
  </si>
  <si>
    <t>Poznámka k položce:_x000D_
Pozn. - montáž LED svítidla na plášť budovy na výložník</t>
  </si>
  <si>
    <t>7491555070</t>
  </si>
  <si>
    <t>Montáž svítidel základních instalačních nouzových nástěnných nebo stropních akumulátorových s halog.žárovkou - včetně zapojení a osazení, včetně zdroje</t>
  </si>
  <si>
    <t>142823996</t>
  </si>
  <si>
    <t>7491555010_R</t>
  </si>
  <si>
    <t>Montáž svítidel základních instalačních s LED zdrojem v krytí IP 20 - IP 65, přisazených, nástěnných, stropních, závěsných</t>
  </si>
  <si>
    <t>979241605</t>
  </si>
  <si>
    <t>3+5+1+8+17+5+8</t>
  </si>
  <si>
    <t>7493655020</t>
  </si>
  <si>
    <t>Montáž skříní elektroměrových venkovních pro přímé měření do 80 A pro připojení kabelů do 16 mm2 dvousazbové, včetně jističe do 80 A a jističe 2 B/1 do výklenku - včetně elektrovýzbroje, včetně zednického zapravení zdiva, neobsahuje cenu za vybourání niky</t>
  </si>
  <si>
    <t>2047029780</t>
  </si>
  <si>
    <t>7494153025</t>
  </si>
  <si>
    <t>Montáž prázdných plastových kabelových skříní min. IP 44, výšky do 800 mm, hloubky do 320 mm do výklenku nebo na stěnu nebo na stožár š 660-1 060 mm - včetně elektrovýzbroje</t>
  </si>
  <si>
    <t>686989843</t>
  </si>
  <si>
    <t>7494251012</t>
  </si>
  <si>
    <t>Montáž rozvaděčů skříňových oceloplechových IP40, prázdných jednostranného pole výška do 2 250 mm hloubka do 800 mm š 600-800 mm - včetně bočních zákrytů, dodání atestů a celkové revizní zprávy včetně kusové zkoušky, neobsahuje elektrovýzbroj</t>
  </si>
  <si>
    <t>-1662071179</t>
  </si>
  <si>
    <t>7494151010</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</si>
  <si>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</si>
  <si>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-1971194893</t>
  </si>
  <si>
    <t>7494231030</t>
  </si>
  <si>
    <t>Přeložky rozvaděčů ovládací skříně nebo ovládacího panelu nn - demontáž, potřebné přemístění, montáž na novém místě, propojení, obnovení funkce, včetně nezbytně nutné opravy poškozených částí</t>
  </si>
  <si>
    <t>-1737320322</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</si>
  <si>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</si>
  <si>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</si>
  <si>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684810044</t>
  </si>
  <si>
    <t>8+45</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</si>
  <si>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</si>
  <si>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</si>
  <si>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-990190640</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</si>
  <si>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</si>
  <si>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</si>
  <si>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-774851497</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</si>
  <si>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</si>
  <si>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</si>
  <si>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946019872</t>
  </si>
  <si>
    <t>60+32</t>
  </si>
  <si>
    <t>7491654030</t>
  </si>
  <si>
    <t>Montáž svorek zkušební včetně ochranného úhelníku či trubky včetně držáků do zdiva, označovací štítek se 4 šrouby (typ SZ apod.).,</t>
  </si>
  <si>
    <t>866934337</t>
  </si>
  <si>
    <t>7491653010</t>
  </si>
  <si>
    <t>Montáž hromosvodného vedení svodových vodičů průměru do 10 mm z pozinkované oceli (FeZn) nebo měděného (Cu) s podpěrami - upevnění, propojení a připojení pomocí svorek</t>
  </si>
  <si>
    <t>397196472</t>
  </si>
  <si>
    <t>7491653030</t>
  </si>
  <si>
    <t>Montáž hromosvodného vedení jímací tyče včetně stojanu, délky do 5 m - včetně upevňovacích prvků a svorek, připojení</t>
  </si>
  <si>
    <t>1741243010</t>
  </si>
  <si>
    <t>7491654010</t>
  </si>
  <si>
    <t>Montáž svorek spojovacích se 2 šrouby (typ SS, SO, SR03, aj.)</t>
  </si>
  <si>
    <t>1390786578</t>
  </si>
  <si>
    <t>7491654012</t>
  </si>
  <si>
    <t>Montáž svorek spojovacích se 3 a více šrouby (typ ST, SJ, SK, SZ, SR01, 02, aj.)</t>
  </si>
  <si>
    <t>-180142829</t>
  </si>
  <si>
    <t>7491654040</t>
  </si>
  <si>
    <t>Montáž svorek tvarování prvků jímacího vedení</t>
  </si>
  <si>
    <t>-1462124405</t>
  </si>
  <si>
    <t>7499151010</t>
  </si>
  <si>
    <t>Dokončovací práce na elektrickém zařízení - uvádění zařízení do provozu, drobné montážní práce v rozvaděčích, koordinaci se zhotoviteli souvisejících zařízení apod.</t>
  </si>
  <si>
    <t>1539993026</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</si>
  <si>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</si>
  <si>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</si>
  <si>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-852588843</t>
  </si>
  <si>
    <t>Poznámka k položce:_x000D_
V rámci položky se jedná o přistavení záložního zdroje pro provoz 2x8 hodin vč. zajištění napájení el. energií provozně nutných zařízení.</t>
  </si>
  <si>
    <t>7499151030</t>
  </si>
  <si>
    <t>Dokončovací práce zkušební provoz - včetně prokázání technických a kvalitativních parametrů zařízení</t>
  </si>
  <si>
    <t>-1890073802</t>
  </si>
  <si>
    <t>7499151050</t>
  </si>
  <si>
    <t>Dokončovací práce manipulace na zařízeních prováděné provozovatelem - manipulace nutné pro další práce zhotovitele na technologickém souboru</t>
  </si>
  <si>
    <t>234120408</t>
  </si>
  <si>
    <t>9901000100</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</si>
  <si>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</si>
  <si>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-2145021924</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</si>
  <si>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</si>
  <si>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</si>
  <si>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-813125576</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</si>
  <si>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</si>
  <si>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</si>
  <si>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964960264</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</si>
  <si>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</si>
  <si>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</si>
  <si>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1970126157</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</si>
  <si>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</si>
  <si>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</si>
  <si>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-354067096</t>
  </si>
  <si>
    <t>7498150510</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</si>
  <si>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</si>
  <si>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-654495442</t>
  </si>
  <si>
    <t>Poznámka k položce:_x000D_
Revize bytový prostor_x000D_
Revize prostor externího nájmu</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</si>
  <si>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</si>
  <si>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</si>
  <si>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1833117713</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</si>
  <si>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</si>
  <si>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</si>
  <si>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-762043134</t>
  </si>
  <si>
    <t>7498351010</t>
  </si>
  <si>
    <t>Vydání průkazu způsobilosti pro funkční celek, provizorní stav - vyhotovení dokladu o silnoproudých zařízeních a vydání průkazu způsobilosti</t>
  </si>
  <si>
    <t>-114960865</t>
  </si>
  <si>
    <t xml:space="preserve">SO 02.1 - Stavební přípomoce </t>
  </si>
  <si>
    <t>M - Práce a dodávky M</t>
  </si>
  <si>
    <t xml:space="preserve">    46-M - Zemní práce při extr.mont.pracích</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</si>
  <si>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</si>
  <si>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</si>
  <si>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650600609</t>
  </si>
  <si>
    <t>171111111</t>
  </si>
  <si>
    <t>Hutnění zeminy pro spodní stavbu železnic tloušťky vrstvy do 20 cm</t>
  </si>
  <si>
    <t>312205870</t>
  </si>
  <si>
    <t>75*0,35</t>
  </si>
  <si>
    <t>-494809176</t>
  </si>
  <si>
    <t>59246115</t>
  </si>
  <si>
    <t>dlažba betonová chodníková 300x300x32mm přírodní</t>
  </si>
  <si>
    <t>411057110</t>
  </si>
  <si>
    <t>Poznámka k položce:_x000D_
Náhrada rozbité dlažby při odkytí a zpětné pokládce</t>
  </si>
  <si>
    <t>612325121</t>
  </si>
  <si>
    <t>Vápenocementová omítka rýh štuková ve stěnách, šířky rýhy do 150 mm</t>
  </si>
  <si>
    <t>1777040220</t>
  </si>
  <si>
    <t>135*0,1</t>
  </si>
  <si>
    <t>40*0,15</t>
  </si>
  <si>
    <t>971033141</t>
  </si>
  <si>
    <t>Vybourání otvorů ve zdivu základovém nebo nadzákladovém z cihel, tvárnic, příčkovek z cihel pálených na maltu vápennou nebo vápenocementovou průměru profilu do 60 mm, tl. do 300 mm</t>
  </si>
  <si>
    <t>655123006</t>
  </si>
  <si>
    <t>974031132</t>
  </si>
  <si>
    <t>Vysekání rýh ve zdivu cihelném na maltu vápennou nebo vápenocementovou do hl. 50 mm a šířky do 70 mm</t>
  </si>
  <si>
    <t>812501628</t>
  </si>
  <si>
    <t>974031143</t>
  </si>
  <si>
    <t>Vysekání rýh ve zdivu cihelném na maltu vápennou nebo vápenocementovou do hl. 70 mm a šířky do 100 mm</t>
  </si>
  <si>
    <t>1454487504</t>
  </si>
  <si>
    <t>997013212</t>
  </si>
  <si>
    <t>Vnitrostaveništní doprava suti a vybouraných hmot vodorovně do 50 m svisle ručně pro budovy a haly výšky přes 6 do 9 m</t>
  </si>
  <si>
    <t>814369515</t>
  </si>
  <si>
    <t>1784880426</t>
  </si>
  <si>
    <t>1405875388</t>
  </si>
  <si>
    <t>8,986*30</t>
  </si>
  <si>
    <t>1073924337</t>
  </si>
  <si>
    <t>1341346807</t>
  </si>
  <si>
    <t>Práce a dodávky M</t>
  </si>
  <si>
    <t>46-M</t>
  </si>
  <si>
    <t>Zemní práce při extr.mont.pracích</t>
  </si>
  <si>
    <t>460161162</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</si>
  <si>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</si>
  <si>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427552985</t>
  </si>
  <si>
    <t>460431172</t>
  </si>
  <si>
    <t>Zásyp kabelových rýh ručně s přemístění sypaniny ze vzdálenosti do 10 m, s uložením výkopku ve vrstvách včetně zhutnění a úpravy povrchu šířky 35 cm hloubky 70 cm z horniny třídy těžitelnosti I skupiny 3</t>
  </si>
  <si>
    <t>-469854011</t>
  </si>
  <si>
    <t>HZS1301</t>
  </si>
  <si>
    <t>Hodinové zúčtovací sazby profesí HSV provádění konstrukcí zedník</t>
  </si>
  <si>
    <t>-799945843</t>
  </si>
  <si>
    <t>HZS1412</t>
  </si>
  <si>
    <t>Hodinové zúčtovací sazby profesí HSV provádění konstrukcí inženýrských a dopravních staveb dlaždič odborný</t>
  </si>
  <si>
    <t>-931774256</t>
  </si>
  <si>
    <t>HZS2231</t>
  </si>
  <si>
    <t>Hodinové zúčtovací sazby profesí PSV provádění stavebních instalací elektrikář</t>
  </si>
  <si>
    <t>1684430766</t>
  </si>
  <si>
    <t>Poznámka k položce:_x000D_
DEMONTÁŽE ELEKTROINSTALACE</t>
  </si>
  <si>
    <t>HZS2492</t>
  </si>
  <si>
    <t>Hodinové zúčtovací sazby profesí PSV zednické výpomoci a pomocné práce PSV pomocný dělník PSV</t>
  </si>
  <si>
    <t>-1093368546</t>
  </si>
  <si>
    <t>Poznámka k položce:_x000D_
PRŮRAZY, DRÁŽKY, STAVEBNÍ PŘÍPRAVA PRO UKLÁDÁNÍ VEDENÍ</t>
  </si>
  <si>
    <t>SO03 - bytová jednotka</t>
  </si>
  <si>
    <t xml:space="preserve">    784 - Dokončovací práce - malby a tapety</t>
  </si>
  <si>
    <t>346244352</t>
  </si>
  <si>
    <t>Obezdívka koupelnových van ploch rovných z přesných pórobetonových tvárnic, na tenké maltové lože, tl. 50 mm</t>
  </si>
  <si>
    <t>-1554725167</t>
  </si>
  <si>
    <t>(1,7+0,7)*0,7</t>
  </si>
  <si>
    <t>-1824097021</t>
  </si>
  <si>
    <t>"1P02" (3,7+0,5+1+1,5+1+1,4+2,4)*3</t>
  </si>
  <si>
    <t>"1P03" (4,4+4,5+4,4+4,5)*3</t>
  </si>
  <si>
    <t>"1P04" (2,45+4,5+2,45+4,5)*3</t>
  </si>
  <si>
    <t>"1P05" (4,5+5+4,5+5)*3</t>
  </si>
  <si>
    <t>"1P06" (3,5+4,5+3,5+4,5)*3</t>
  </si>
  <si>
    <t>612321141</t>
  </si>
  <si>
    <t>Omítka vápenocementová vnitřních ploch nanášená ručně dvouvrstvá, tloušťky jádrové omítky do 10 mm a tloušťky štuku do 3 mm štuková svislých konstrukcí stěn</t>
  </si>
  <si>
    <t>919218114</t>
  </si>
  <si>
    <t>612321191</t>
  </si>
  <si>
    <t>Omítka vápenocementová vnitřních ploch nanášená ručně Příplatek k cenám za každých dalších i započatých 5 mm tloušťky omítky přes 10 mm stěn</t>
  </si>
  <si>
    <t>1324796045</t>
  </si>
  <si>
    <t>612325111</t>
  </si>
  <si>
    <t>Vápenocementová omítka rýh hladká ve stěnách, šířky rýhy do 150 mm</t>
  </si>
  <si>
    <t>-296411204</t>
  </si>
  <si>
    <t>60*0,15</t>
  </si>
  <si>
    <t>635211421</t>
  </si>
  <si>
    <t>Doplnění násypu pod podlahy a dlažby perlitem (s dodáním hmot), s udusáním a urovnáním povrchu násypu plochy jednotlivě přes 2 m2</t>
  </si>
  <si>
    <t>-1179271302</t>
  </si>
  <si>
    <t>76,2*0,1</t>
  </si>
  <si>
    <t>965082923</t>
  </si>
  <si>
    <t>Odstranění násypu pod podlahami nebo ochranného násypu na střechách tl. do 100 mm, plochy přes 2 m2</t>
  </si>
  <si>
    <t>-1867719677</t>
  </si>
  <si>
    <t>974031144</t>
  </si>
  <si>
    <t>Vysekání rýh ve zdivu cihelném na maltu vápennou nebo vápenocementovou do hl. 70 mm a šířky do 150 mm</t>
  </si>
  <si>
    <t>-929104347</t>
  </si>
  <si>
    <t>978011191</t>
  </si>
  <si>
    <t>Otlučení vápenných nebo vápenocementových omítek vnitřních ploch stropů, v rozsahu přes 50 do 100 %</t>
  </si>
  <si>
    <t>-1273926395</t>
  </si>
  <si>
    <t>-1758712429</t>
  </si>
  <si>
    <t>997013311</t>
  </si>
  <si>
    <t>Doprava suti shozem montáž a demontáž shozu výšky do 10 m</t>
  </si>
  <si>
    <t>-1802588933</t>
  </si>
  <si>
    <t>997013321</t>
  </si>
  <si>
    <t>Doprava suti shozem montáž a demontáž shozu výšky Příplatek za první a každý další den použití shozu k ceně -3311</t>
  </si>
  <si>
    <t>-1058610329</t>
  </si>
  <si>
    <t>4,500*30</t>
  </si>
  <si>
    <t>-355626751</t>
  </si>
  <si>
    <t>895017701</t>
  </si>
  <si>
    <t>14,329*30</t>
  </si>
  <si>
    <t>-2116381089</t>
  </si>
  <si>
    <t>-1842611110</t>
  </si>
  <si>
    <t>721174005</t>
  </si>
  <si>
    <t>Potrubí z trub polypropylenových svodné (ležaté) DN 110</t>
  </si>
  <si>
    <t>-1590061722</t>
  </si>
  <si>
    <t>-1011461598</t>
  </si>
  <si>
    <t>721174024</t>
  </si>
  <si>
    <t>Potrubí z trub polypropylenových odpadní (svislé) DN 75</t>
  </si>
  <si>
    <t>-258442413</t>
  </si>
  <si>
    <t>721174025</t>
  </si>
  <si>
    <t>Potrubí z trub polypropylenových odpadní (svislé) DN 110</t>
  </si>
  <si>
    <t>-2039702429</t>
  </si>
  <si>
    <t>721174042</t>
  </si>
  <si>
    <t>Potrubí z trub polypropylenových připojovací DN 40</t>
  </si>
  <si>
    <t>1534842940</t>
  </si>
  <si>
    <t>-1178273588</t>
  </si>
  <si>
    <t>721174063</t>
  </si>
  <si>
    <t>Potrubí z trub polypropylenových větrací DN 110</t>
  </si>
  <si>
    <t>-1336537684</t>
  </si>
  <si>
    <t>398685624</t>
  </si>
  <si>
    <t>998721181</t>
  </si>
  <si>
    <t>Přesun hmot pro vnitřní kanalizace stanovený z hmotnosti přesunovaného materiálu Příplatek k ceně za přesun prováděný bez použití mechanizace pro jakoukoliv výšku objektu</t>
  </si>
  <si>
    <t>26514015</t>
  </si>
  <si>
    <t>722176113</t>
  </si>
  <si>
    <t>Montáž potrubí z plastových trub svařovaných polyfuzně D přes 20 do 25 mm</t>
  </si>
  <si>
    <t>1205574032</t>
  </si>
  <si>
    <t>28615105</t>
  </si>
  <si>
    <t>trubka tlaková PPR řada PN 10 25x2,3x4000mm</t>
  </si>
  <si>
    <t>1207510646</t>
  </si>
  <si>
    <t>26*1,03 'Přepočtené koeficientem množství</t>
  </si>
  <si>
    <t>198517487</t>
  </si>
  <si>
    <t>998722181</t>
  </si>
  <si>
    <t>Přesun hmot pro vnitřní vodovod stanovený z hmotnosti přesunovaného materiálu Příplatek k ceně za přesun prováděný bez použití mechanizace pro jakoukoliv výšku objektu</t>
  </si>
  <si>
    <t>1223077383</t>
  </si>
  <si>
    <t>725110814</t>
  </si>
  <si>
    <t>Demontáž klozetů odsávacích nebo kombinačních</t>
  </si>
  <si>
    <t>-2079601215</t>
  </si>
  <si>
    <t>725119125</t>
  </si>
  <si>
    <t>Zařízení záchodů montáž klozetových mís závěsných na nosné stěny</t>
  </si>
  <si>
    <t>656842555</t>
  </si>
  <si>
    <t>64236091</t>
  </si>
  <si>
    <t>mísa keramická klozetová závěsná bílá s hlubokým splachováním odpad vodorovný</t>
  </si>
  <si>
    <t>-1437981534</t>
  </si>
  <si>
    <t>725210821</t>
  </si>
  <si>
    <t>Demontáž umyvadel bez výtokových armatur umyvadel</t>
  </si>
  <si>
    <t>1876436564</t>
  </si>
  <si>
    <t>725211603</t>
  </si>
  <si>
    <t>Umyvadla keramická bílá bez výtokových armatur připevněná na stěnu šrouby bez sloupu nebo krytu na sifon, šířka umyvadla 600 mm</t>
  </si>
  <si>
    <t>-42604079</t>
  </si>
  <si>
    <t>725220841</t>
  </si>
  <si>
    <t>Demontáž van ocelových rohových</t>
  </si>
  <si>
    <t>2049868601</t>
  </si>
  <si>
    <t>725222116</t>
  </si>
  <si>
    <t>Vany bez výtokových armatur akrylátové se zápachovou uzávěrkou klasické 1700x700 mm</t>
  </si>
  <si>
    <t>-1516501331</t>
  </si>
  <si>
    <t>-492940985</t>
  </si>
  <si>
    <t>725831315</t>
  </si>
  <si>
    <t>Baterie vanové nástěnné pákové s automatickým přepínačem a sprchou</t>
  </si>
  <si>
    <t>-1159435723</t>
  </si>
  <si>
    <t>769528656</t>
  </si>
  <si>
    <t>998725181</t>
  </si>
  <si>
    <t>Přesun hmot pro zařizovací předměty stanovený z hmotnosti přesunovaného materiálu Příplatek k cenám za přesun prováděný bez použití mechanizace pro jakoukoliv výšku objektu</t>
  </si>
  <si>
    <t>1461887389</t>
  </si>
  <si>
    <t>1847520539</t>
  </si>
  <si>
    <t>-1801179782</t>
  </si>
  <si>
    <t>998726181</t>
  </si>
  <si>
    <t>Přesun hmot pro instalační prefabrikáty stanovený z hmotnosti přesunovaného materiálu Příplatek k cenám za přesun prováděný bez použití mechanizace pro jakoukoliv výšku objektu</t>
  </si>
  <si>
    <t>1504748770</t>
  </si>
  <si>
    <t>762511284</t>
  </si>
  <si>
    <t>Podlahové konstrukce podkladové z dřevoštěpkových desek OSB dvouvrstvých lepených na pero a drážku 2x15 mm</t>
  </si>
  <si>
    <t>1303112886</t>
  </si>
  <si>
    <t>"1P02" 6,7</t>
  </si>
  <si>
    <t>"1P03" 20</t>
  </si>
  <si>
    <t>"1P04" 11,1</t>
  </si>
  <si>
    <t>"1P05" 22,7</t>
  </si>
  <si>
    <t>"1P06" 15,7</t>
  </si>
  <si>
    <t>762522811</t>
  </si>
  <si>
    <t>Demontáž podlah s polštáři z prken tl. do 32 mm</t>
  </si>
  <si>
    <t>-870239778</t>
  </si>
  <si>
    <t>1598594229</t>
  </si>
  <si>
    <t>998762181</t>
  </si>
  <si>
    <t>Přesun hmot pro konstrukce tesařské stanovený z hmotnosti přesunovaného materiálu Příplatek k cenám za přesun prováděný bez použití mechanizace pro jakoukoliv výšku objektu</t>
  </si>
  <si>
    <t>1319263936</t>
  </si>
  <si>
    <t>766660171</t>
  </si>
  <si>
    <t>Montáž dveřních křídel dřevěných nebo plastových otevíravých do obložkové zárubně povrchově upravených jednokřídlových, šířky do 800 mm</t>
  </si>
  <si>
    <t>-285461224</t>
  </si>
  <si>
    <t>61164383</t>
  </si>
  <si>
    <t>dveře jednokřídlé voštinové profilované povrch lakovaný částečně prosklené 900x1970-2100mm</t>
  </si>
  <si>
    <t>1216705766</t>
  </si>
  <si>
    <t>766660411</t>
  </si>
  <si>
    <t>Montáž dveřních křídel dřevěných nebo plastových vchodových dveří včetně rámu do zdiva jednokřídlových bez nadsvětlíku</t>
  </si>
  <si>
    <t>1242340470</t>
  </si>
  <si>
    <t>61173202</t>
  </si>
  <si>
    <t>dveře jednokřídlé dřevěné plné max rozměru otvoru 2,42m2 bezpečnostní třídy RC2</t>
  </si>
  <si>
    <t>-1941943047</t>
  </si>
  <si>
    <t>1*2</t>
  </si>
  <si>
    <t>2*1,8 'Přepočtené koeficientem množství</t>
  </si>
  <si>
    <t>766681821</t>
  </si>
  <si>
    <t>Demontáž zárubní k opětovnému použití rámových, plochy otvoru do 2 m2</t>
  </si>
  <si>
    <t>2110834123</t>
  </si>
  <si>
    <t>0,9*2*6</t>
  </si>
  <si>
    <t>766682113</t>
  </si>
  <si>
    <t>Montáž zárubní dřevěných, plastových nebo z lamina obložkových, pro dveře jednokřídlové, tloušťky stěny přes 350 mm</t>
  </si>
  <si>
    <t>1627297062</t>
  </si>
  <si>
    <t>61182310</t>
  </si>
  <si>
    <t>zárubeň jednokřídlá obložková s laminátovým povrchem tl stěny 360-450mm rozměru 600-1100/1970mm</t>
  </si>
  <si>
    <t>361076102</t>
  </si>
  <si>
    <t>766691914</t>
  </si>
  <si>
    <t>Ostatní práce vyvěšení nebo zavěšení křídel s případným uložením a opětovným zavěšením po provedení stavebních změn dřevěných dveřních, plochy do 2 m2</t>
  </si>
  <si>
    <t>-274294007</t>
  </si>
  <si>
    <t>-1952114865</t>
  </si>
  <si>
    <t>998766181</t>
  </si>
  <si>
    <t>Přesun hmot pro konstrukce truhlářské stanovený z hmotnosti přesunovaného materiálu Příplatek k ceně za přesun prováděný bez použití mechanizace pro jakoukoliv výšku objektu</t>
  </si>
  <si>
    <t>-419825124</t>
  </si>
  <si>
    <t>-1101468176</t>
  </si>
  <si>
    <t>"1P01" 4,5</t>
  </si>
  <si>
    <t>"1P08" 1,4</t>
  </si>
  <si>
    <t>-1083448678</t>
  </si>
  <si>
    <t>59761008</t>
  </si>
  <si>
    <t>dlažba velkoformátová keramická slinutá hladká do interiéru i exteriéru přes 2 do 4ks/m2</t>
  </si>
  <si>
    <t>-1119264911</t>
  </si>
  <si>
    <t>5,9*1,15 'Přepočtené koeficientem množství</t>
  </si>
  <si>
    <t>-1719878860</t>
  </si>
  <si>
    <t>771591264</t>
  </si>
  <si>
    <t>Izolace podlahy pod dlažbu těsnícími izolačními pásy mezi podlahou a stěnu</t>
  </si>
  <si>
    <t>-1471869339</t>
  </si>
  <si>
    <t>2,1+2,4+1,4++0,9+1,2+0,9</t>
  </si>
  <si>
    <t>0,9+1,5+0,9+1,5</t>
  </si>
  <si>
    <t>875598081</t>
  </si>
  <si>
    <t>998771181</t>
  </si>
  <si>
    <t>Přesun hmot pro podlahy z dlaždic stanovený z hmotnosti přesunovaného materiálu Příplatek k ceně za přesun prováděný bez použití mechanizace pro jakoukoliv výšku objektu</t>
  </si>
  <si>
    <t>1351537406</t>
  </si>
  <si>
    <t>776121411</t>
  </si>
  <si>
    <t>Příprava podkladu penetrace dvousložková podlah na dřevo (špachtlováním)</t>
  </si>
  <si>
    <t>525139902</t>
  </si>
  <si>
    <t>123075855</t>
  </si>
  <si>
    <t>621984396</t>
  </si>
  <si>
    <t>28411012</t>
  </si>
  <si>
    <t>PVC vinyl heterogenní protiskluzná tl 2,00mm,  nášlapná vrstva 0,70mm, třída zátěže 34/43, otlak do 0,05mm, R10, hořlavost Bfl S1</t>
  </si>
  <si>
    <t>1969020555</t>
  </si>
  <si>
    <t>76,2*1,1 'Přepočtené koeficientem množství</t>
  </si>
  <si>
    <t>707149640</t>
  </si>
  <si>
    <t>998776181</t>
  </si>
  <si>
    <t>Přesun hmot pro podlahy povlakové stanovený z hmotnosti přesunovaného materiálu Příplatek k cenám za přesun prováděný bez použití mechanizace pro jakoukoliv výšku objektu</t>
  </si>
  <si>
    <t>1915800933</t>
  </si>
  <si>
    <t>-945419003</t>
  </si>
  <si>
    <t>(2,1+2,4+1,4++0,9+1,2+0,9)*2</t>
  </si>
  <si>
    <t>(0,9+1,5+0,9+1,5)*2</t>
  </si>
  <si>
    <t>-516431857</t>
  </si>
  <si>
    <t>-1476015438</t>
  </si>
  <si>
    <t>8*2</t>
  </si>
  <si>
    <t>781151031</t>
  </si>
  <si>
    <t>Příprava podkladu před provedením obkladu celoplošné vyrovnání podkladu stěrkou, tloušťky 3 mm</t>
  </si>
  <si>
    <t>-1641978902</t>
  </si>
  <si>
    <t>781473810</t>
  </si>
  <si>
    <t>Demontáž obkladů z dlaždic keramických lepených</t>
  </si>
  <si>
    <t>291861055</t>
  </si>
  <si>
    <t>"1P01" (2,1+2,4+1,4+0,9)*1,8</t>
  </si>
  <si>
    <t>"1P08" (0,9+1,5+0,9+1,5)*1,8</t>
  </si>
  <si>
    <t>781474153</t>
  </si>
  <si>
    <t>Montáž obkladů vnitřních stěn z dlaždic keramických lepených flexibilním lepidlem velkoformátových hladkých přes 2 do 4 ks/m2</t>
  </si>
  <si>
    <t>384898658</t>
  </si>
  <si>
    <t>59761002</t>
  </si>
  <si>
    <t>obklad velkoformátový keramický hladký přes 2 do 4ks/m2</t>
  </si>
  <si>
    <t>453217579</t>
  </si>
  <si>
    <t>27,4*1,15 'Přepočtené koeficientem množství</t>
  </si>
  <si>
    <t>781474224</t>
  </si>
  <si>
    <t>Montáž obkladů vnitřních stěn z dlaždic keramických lepených flexibilním lepidlem maloformátových reliéfních nebo z dekorů přes 12 do 19 ks/m2</t>
  </si>
  <si>
    <t>-1968004031</t>
  </si>
  <si>
    <t>" kuch. linka" 2,45*0,6</t>
  </si>
  <si>
    <t>59761063</t>
  </si>
  <si>
    <t>dekor keramický pro interiér i exteriér přes 12 do 19ks/m2</t>
  </si>
  <si>
    <t>285615761</t>
  </si>
  <si>
    <t>1,47*1,1 'Přepočtené koeficientem množství</t>
  </si>
  <si>
    <t>-2009160860</t>
  </si>
  <si>
    <t>998781181</t>
  </si>
  <si>
    <t>Přesun hmot pro obklady keramické stanovený z hmotnosti přesunovaného materiálu Příplatek k cenám za přesun prováděný bez použití mechanizace pro jakoukoliv výšku objektu</t>
  </si>
  <si>
    <t>1716877167</t>
  </si>
  <si>
    <t>Dokončovací práce - malby a tapety</t>
  </si>
  <si>
    <t>784121001</t>
  </si>
  <si>
    <t>Oškrabání malby v místnostech výšky do 3,80 m</t>
  </si>
  <si>
    <t>-2042446303</t>
  </si>
  <si>
    <t>"stěny"</t>
  </si>
  <si>
    <t>"stropy"</t>
  </si>
  <si>
    <t>784121011</t>
  </si>
  <si>
    <t>Rozmývání podkladu po oškrabání malby v místnostech výšky do 3,80 m</t>
  </si>
  <si>
    <t>-1459826923</t>
  </si>
  <si>
    <t>784181101</t>
  </si>
  <si>
    <t>Penetrace podkladu jednonásobná základní akrylátová bezbarvá v místnostech výšky do 3,80 m</t>
  </si>
  <si>
    <t>416427883</t>
  </si>
  <si>
    <t>784191007</t>
  </si>
  <si>
    <t>Čištění vnitřních ploch hrubý úklid po provedení malířských prací omytím podlah</t>
  </si>
  <si>
    <t>-1859318704</t>
  </si>
  <si>
    <t>784211101</t>
  </si>
  <si>
    <t>Malby z malířských směsí otěruvzdorných za mokra dvojnásobné, bílé za mokra otěruvzdorné výborně v místnostech výšky do 3,80 m</t>
  </si>
  <si>
    <t>780765816</t>
  </si>
  <si>
    <t>VRN - Vedlejší rozpočtové náklady</t>
  </si>
  <si>
    <t xml:space="preserve">    VRN1 - Průzkumné, geodetické a projektové práce</t>
  </si>
  <si>
    <t xml:space="preserve">    VRN3 - Zařízení staveniště</t>
  </si>
  <si>
    <t xml:space="preserve">    VRN7 - Provozní vlivy</t>
  </si>
  <si>
    <t>022101001</t>
  </si>
  <si>
    <t>Geodetické práce Geodetické práce před opravou</t>
  </si>
  <si>
    <t>1991378585</t>
  </si>
  <si>
    <t>022101021</t>
  </si>
  <si>
    <t>Geodetické práce Geodetické práce po ukončení opravy</t>
  </si>
  <si>
    <t>-495062140</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</si>
  <si>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</si>
  <si>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</si>
  <si>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-877840328</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</si>
  <si>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</si>
  <si>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</si>
  <si>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-1836244914</t>
  </si>
  <si>
    <t>024101401</t>
  </si>
  <si>
    <t>Inženýrská činnost koordinační a kompletační činnost</t>
  </si>
  <si>
    <t>-968135199</t>
  </si>
  <si>
    <t>VRN1</t>
  </si>
  <si>
    <t>Průzkumné, geodetické a projektové práce</t>
  </si>
  <si>
    <t>013244000</t>
  </si>
  <si>
    <t>Dokumentace pro provádění stavby</t>
  </si>
  <si>
    <t>1024</t>
  </si>
  <si>
    <t>-560325715</t>
  </si>
  <si>
    <t>013254000</t>
  </si>
  <si>
    <t>Dokumentace skutečného provedení stavby</t>
  </si>
  <si>
    <t>-866586357</t>
  </si>
  <si>
    <t>VRN3</t>
  </si>
  <si>
    <t>Zařízení staveniště</t>
  </si>
  <si>
    <t>030001000</t>
  </si>
  <si>
    <t>756880304</t>
  </si>
  <si>
    <t>035002000</t>
  </si>
  <si>
    <t>Pronájmy ploch, objektů</t>
  </si>
  <si>
    <t>kč</t>
  </si>
  <si>
    <t>-554436202</t>
  </si>
  <si>
    <t>"10kč/m2/den"   70*10*60</t>
  </si>
  <si>
    <t>VRN7</t>
  </si>
  <si>
    <t>Provozní vlivy</t>
  </si>
  <si>
    <t>074002000</t>
  </si>
  <si>
    <t>Železniční a městský kolejový provoz</t>
  </si>
  <si>
    <t>-106947252</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</si>
  <si>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</si>
  <si>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</si>
  <si>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</si>
  <si>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</si>
  <si>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8"/>
        <rFont val="Arial CE"/>
        <charset val="238"/>
      </rPr>
      <t xml:space="preserve">Rekapitulace rekonstrukce </t>
    </r>
    <r>
      <rPr>
        <sz val="8"/>
        <rFont val="Arial CE"/>
        <charset val="238"/>
      </rPr>
      <t>obsahuje sestavu Rekapitulace rekonstrukce a Rekapitulace objektů rekonstrukce a soupisů prací.</t>
    </r>
  </si>
  <si>
    <r>
      <t xml:space="preserve">V sestavě </t>
    </r>
    <r>
      <rPr>
        <b/>
        <sz val="8"/>
        <rFont val="Arial CE"/>
        <charset val="238"/>
      </rPr>
      <t>Rekapitulace rekonstrukce</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</si>
  <si>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</si>
  <si>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</si>
  <si>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rekonstrukce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</si>
  <si>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</si>
  <si>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</si>
  <si>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</si>
  <si>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</si>
  <si>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</si>
  <si>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</si>
  <si>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</si>
  <si>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</si>
  <si>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</si>
  <si>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</si>
  <si>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</si>
  <si>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rekonstrukce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</si>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</sst>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167" fontId="21" fillId="2" borderId="23" xfId="0" applyNumberFormat="1" applyFont="1" applyFill="1" applyBorder="1" applyAlignment="1" applyProtection="1">
      <alignment vertical="center"/>
      <protection locked="0"/>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0" fontId="25"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5"/>
  <sheetViews>
    <sheetView showGridLines="0" tabSelected="1" workbookViewId="0">
      <selection activeCell="AN8" sqref="AN8"/>
    </sheetView>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79"/>
      <c r="AS2" s="379"/>
      <c r="AT2" s="379"/>
      <c r="AU2" s="379"/>
      <c r="AV2" s="379"/>
      <c r="AW2" s="379"/>
      <c r="AX2" s="379"/>
      <c r="AY2" s="379"/>
      <c r="AZ2" s="379"/>
      <c r="BA2" s="379"/>
      <c r="BB2" s="379"/>
      <c r="BC2" s="379"/>
      <c r="BD2" s="379"/>
      <c r="BE2" s="379"/>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63" t="s">
        <v>14</v>
      </c>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23"/>
      <c r="AQ5" s="23"/>
      <c r="AR5" s="21"/>
      <c r="BE5" s="360" t="s">
        <v>15</v>
      </c>
      <c r="BS5" s="18" t="s">
        <v>6</v>
      </c>
    </row>
    <row r="6" spans="1:74" s="1" customFormat="1" ht="36.950000000000003" customHeight="1">
      <c r="B6" s="22"/>
      <c r="C6" s="23"/>
      <c r="D6" s="29" t="s">
        <v>16</v>
      </c>
      <c r="E6" s="23"/>
      <c r="F6" s="23"/>
      <c r="G6" s="23"/>
      <c r="H6" s="23"/>
      <c r="I6" s="23"/>
      <c r="J6" s="23"/>
      <c r="K6" s="365" t="s">
        <v>17</v>
      </c>
      <c r="L6" s="364"/>
      <c r="M6" s="364"/>
      <c r="N6" s="364"/>
      <c r="O6" s="364"/>
      <c r="P6" s="364"/>
      <c r="Q6" s="364"/>
      <c r="R6" s="364"/>
      <c r="S6" s="364"/>
      <c r="T6" s="364"/>
      <c r="U6" s="364"/>
      <c r="V6" s="364"/>
      <c r="W6" s="364"/>
      <c r="X6" s="364"/>
      <c r="Y6" s="364"/>
      <c r="Z6" s="364"/>
      <c r="AA6" s="364"/>
      <c r="AB6" s="364"/>
      <c r="AC6" s="364"/>
      <c r="AD6" s="364"/>
      <c r="AE6" s="364"/>
      <c r="AF6" s="364"/>
      <c r="AG6" s="364"/>
      <c r="AH6" s="364"/>
      <c r="AI6" s="364"/>
      <c r="AJ6" s="364"/>
      <c r="AK6" s="364"/>
      <c r="AL6" s="364"/>
      <c r="AM6" s="364"/>
      <c r="AN6" s="364"/>
      <c r="AO6" s="364"/>
      <c r="AP6" s="23"/>
      <c r="AQ6" s="23"/>
      <c r="AR6" s="21"/>
      <c r="BE6" s="361"/>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61"/>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c r="AO8" s="23"/>
      <c r="AP8" s="23"/>
      <c r="AQ8" s="23"/>
      <c r="AR8" s="21"/>
      <c r="BE8" s="361"/>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61"/>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19</v>
      </c>
      <c r="AO10" s="23"/>
      <c r="AP10" s="23"/>
      <c r="AQ10" s="23"/>
      <c r="AR10" s="21"/>
      <c r="BE10" s="361"/>
      <c r="BS10" s="18" t="s">
        <v>6</v>
      </c>
    </row>
    <row r="11" spans="1:74" s="1" customFormat="1" ht="18.399999999999999"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26</v>
      </c>
      <c r="AL11" s="23"/>
      <c r="AM11" s="23"/>
      <c r="AN11" s="28" t="s">
        <v>19</v>
      </c>
      <c r="AO11" s="23"/>
      <c r="AP11" s="23"/>
      <c r="AQ11" s="23"/>
      <c r="AR11" s="21"/>
      <c r="BE11" s="361"/>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61"/>
      <c r="BS12" s="18" t="s">
        <v>6</v>
      </c>
    </row>
    <row r="13" spans="1:74" s="1" customFormat="1" ht="12" customHeight="1">
      <c r="B13" s="22"/>
      <c r="C13" s="23"/>
      <c r="D13" s="30"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28</v>
      </c>
      <c r="AO13" s="23"/>
      <c r="AP13" s="23"/>
      <c r="AQ13" s="23"/>
      <c r="AR13" s="21"/>
      <c r="BE13" s="361"/>
      <c r="BS13" s="18" t="s">
        <v>6</v>
      </c>
    </row>
    <row r="14" spans="1:74">
      <c r="B14" s="22"/>
      <c r="C14" s="23"/>
      <c r="D14" s="23"/>
      <c r="E14" s="366" t="s">
        <v>28</v>
      </c>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0" t="s">
        <v>26</v>
      </c>
      <c r="AL14" s="23"/>
      <c r="AM14" s="23"/>
      <c r="AN14" s="32" t="s">
        <v>28</v>
      </c>
      <c r="AO14" s="23"/>
      <c r="AP14" s="23"/>
      <c r="AQ14" s="23"/>
      <c r="AR14" s="21"/>
      <c r="BE14" s="361"/>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61"/>
      <c r="BS15" s="18" t="s">
        <v>4</v>
      </c>
    </row>
    <row r="16" spans="1:74" s="1" customFormat="1" ht="12" customHeight="1">
      <c r="B16" s="22"/>
      <c r="C16" s="23"/>
      <c r="D16" s="30"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19</v>
      </c>
      <c r="AO16" s="23"/>
      <c r="AP16" s="23"/>
      <c r="AQ16" s="23"/>
      <c r="AR16" s="21"/>
      <c r="BE16" s="361"/>
      <c r="BS16" s="18" t="s">
        <v>4</v>
      </c>
    </row>
    <row r="17" spans="1:71" s="1" customFormat="1" ht="18.399999999999999"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26</v>
      </c>
      <c r="AL17" s="23"/>
      <c r="AM17" s="23"/>
      <c r="AN17" s="28" t="s">
        <v>19</v>
      </c>
      <c r="AO17" s="23"/>
      <c r="AP17" s="23"/>
      <c r="AQ17" s="23"/>
      <c r="AR17" s="21"/>
      <c r="BE17" s="361"/>
      <c r="BS17" s="18" t="s">
        <v>30</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61"/>
      <c r="BS18" s="18" t="s">
        <v>6</v>
      </c>
    </row>
    <row r="19" spans="1:71" s="1" customFormat="1" ht="12" customHeight="1">
      <c r="B19" s="22"/>
      <c r="C19" s="23"/>
      <c r="D19" s="30" t="s">
        <v>31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19</v>
      </c>
      <c r="AO19" s="23"/>
      <c r="AP19" s="23"/>
      <c r="AQ19" s="23"/>
      <c r="AR19" s="21"/>
      <c r="BE19" s="361"/>
      <c r="BS19" s="18" t="s">
        <v>6</v>
      </c>
    </row>
    <row r="20" spans="1:71" s="1" customFormat="1" ht="18.399999999999999"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26</v>
      </c>
      <c r="AL20" s="23"/>
      <c r="AM20" s="23"/>
      <c r="AN20" s="28" t="s">
        <v>19</v>
      </c>
      <c r="AO20" s="23"/>
      <c r="AP20" s="23"/>
      <c r="AQ20" s="23"/>
      <c r="AR20" s="21"/>
      <c r="BE20" s="361"/>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61"/>
    </row>
    <row r="22" spans="1:71" s="1" customFormat="1" ht="12" customHeight="1">
      <c r="B22" s="22"/>
      <c r="C22" s="23"/>
      <c r="D22" s="30" t="s">
        <v>32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61"/>
    </row>
    <row r="23" spans="1:71" s="1" customFormat="1" ht="47.25" customHeight="1">
      <c r="B23" s="22"/>
      <c r="C23" s="23"/>
      <c r="D23" s="23"/>
      <c r="E23" s="368" t="s">
        <v>33</v>
      </c>
      <c r="F23" s="368"/>
      <c r="G23" s="368"/>
      <c r="H23" s="368"/>
      <c r="I23" s="368"/>
      <c r="J23" s="368"/>
      <c r="K23" s="368"/>
      <c r="L23" s="368"/>
      <c r="M23" s="368"/>
      <c r="N23" s="368"/>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c r="AO23" s="23"/>
      <c r="AP23" s="23"/>
      <c r="AQ23" s="23"/>
      <c r="AR23" s="21"/>
      <c r="BE23" s="361"/>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61"/>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61"/>
    </row>
    <row r="26" spans="1:71" s="2" customFormat="1" ht="25.9" customHeight="1">
      <c r="A26" s="35"/>
      <c r="B26" s="36"/>
      <c r="C26" s="37"/>
      <c r="D26" s="38" t="s">
        <v>34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69">
        <f>ROUND(AG54,2)</f>
        <v>0</v>
      </c>
      <c r="AL26" s="370"/>
      <c r="AM26" s="370"/>
      <c r="AN26" s="370"/>
      <c r="AO26" s="370"/>
      <c r="AP26" s="37"/>
      <c r="AQ26" s="37"/>
      <c r="AR26" s="40"/>
      <c r="BE26" s="36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61"/>
    </row>
    <row r="28" spans="1:71" s="2" customFormat="1">
      <c r="A28" s="35"/>
      <c r="B28" s="36"/>
      <c r="C28" s="37"/>
      <c r="D28" s="37"/>
      <c r="E28" s="37"/>
      <c r="F28" s="37"/>
      <c r="G28" s="37"/>
      <c r="H28" s="37"/>
      <c r="I28" s="37"/>
      <c r="J28" s="37"/>
      <c r="K28" s="37"/>
      <c r="L28" s="371" t="s">
        <v>35</v>
      </c>
      <c r="M28" s="371"/>
      <c r="N28" s="371"/>
      <c r="O28" s="371"/>
      <c r="P28" s="371"/>
      <c r="Q28" s="37"/>
      <c r="R28" s="37"/>
      <c r="S28" s="37"/>
      <c r="T28" s="37"/>
      <c r="U28" s="37"/>
      <c r="V28" s="37"/>
      <c r="W28" s="371" t="s">
        <v>36</v>
      </c>
      <c r="X28" s="371"/>
      <c r="Y28" s="371"/>
      <c r="Z28" s="371"/>
      <c r="AA28" s="371"/>
      <c r="AB28" s="371"/>
      <c r="AC28" s="371"/>
      <c r="AD28" s="371"/>
      <c r="AE28" s="371"/>
      <c r="AF28" s="37"/>
      <c r="AG28" s="37"/>
      <c r="AH28" s="37"/>
      <c r="AI28" s="37"/>
      <c r="AJ28" s="37"/>
      <c r="AK28" s="371" t="s">
        <v>37</v>
      </c>
      <c r="AL28" s="371"/>
      <c r="AM28" s="371"/>
      <c r="AN28" s="371"/>
      <c r="AO28" s="371"/>
      <c r="AP28" s="37"/>
      <c r="AQ28" s="37"/>
      <c r="AR28" s="40"/>
      <c r="BE28" s="361"/>
    </row>
    <row r="29" spans="1:71" s="3" customFormat="1" ht="14.45" customHeight="1">
      <c r="B29" s="41"/>
      <c r="C29" s="42"/>
      <c r="D29" s="30" t="s">
        <v>38</v>
      </c>
      <c r="E29" s="42"/>
      <c r="F29" s="30" t="s">
        <v>39</v>
      </c>
      <c r="G29" s="42"/>
      <c r="H29" s="42"/>
      <c r="I29" s="42"/>
      <c r="J29" s="42"/>
      <c r="K29" s="42"/>
      <c r="L29" s="374">
        <v>0.21</v>
      </c>
      <c r="M29" s="373"/>
      <c r="N29" s="373"/>
      <c r="O29" s="373"/>
      <c r="P29" s="373"/>
      <c r="Q29" s="42"/>
      <c r="R29" s="42"/>
      <c r="S29" s="42"/>
      <c r="T29" s="42"/>
      <c r="U29" s="42"/>
      <c r="V29" s="42"/>
      <c r="W29" s="372">
        <f>ROUND(AZ54, 2)</f>
        <v>0</v>
      </c>
      <c r="X29" s="373"/>
      <c r="Y29" s="373"/>
      <c r="Z29" s="373"/>
      <c r="AA29" s="373"/>
      <c r="AB29" s="373"/>
      <c r="AC29" s="373"/>
      <c r="AD29" s="373"/>
      <c r="AE29" s="373"/>
      <c r="AF29" s="42"/>
      <c r="AG29" s="42"/>
      <c r="AH29" s="42"/>
      <c r="AI29" s="42"/>
      <c r="AJ29" s="42"/>
      <c r="AK29" s="372">
        <f>ROUND(AV54, 2)</f>
        <v>0</v>
      </c>
      <c r="AL29" s="373"/>
      <c r="AM29" s="373"/>
      <c r="AN29" s="373"/>
      <c r="AO29" s="373"/>
      <c r="AP29" s="42"/>
      <c r="AQ29" s="42"/>
      <c r="AR29" s="43"/>
      <c r="BE29" s="362"/>
    </row>
    <row r="30" spans="1:71" s="3" customFormat="1" ht="14.45" customHeight="1">
      <c r="B30" s="41"/>
      <c r="C30" s="42"/>
      <c r="D30" s="42"/>
      <c r="E30" s="42"/>
      <c r="F30" s="30" t="s">
        <v>40</v>
      </c>
      <c r="G30" s="42"/>
      <c r="H30" s="42"/>
      <c r="I30" s="42"/>
      <c r="J30" s="42"/>
      <c r="K30" s="42"/>
      <c r="L30" s="374">
        <v>0.15</v>
      </c>
      <c r="M30" s="373"/>
      <c r="N30" s="373"/>
      <c r="O30" s="373"/>
      <c r="P30" s="373"/>
      <c r="Q30" s="42"/>
      <c r="R30" s="42"/>
      <c r="S30" s="42"/>
      <c r="T30" s="42"/>
      <c r="U30" s="42"/>
      <c r="V30" s="42"/>
      <c r="W30" s="372">
        <f>ROUND(BA54, 2)</f>
        <v>0</v>
      </c>
      <c r="X30" s="373"/>
      <c r="Y30" s="373"/>
      <c r="Z30" s="373"/>
      <c r="AA30" s="373"/>
      <c r="AB30" s="373"/>
      <c r="AC30" s="373"/>
      <c r="AD30" s="373"/>
      <c r="AE30" s="373"/>
      <c r="AF30" s="42"/>
      <c r="AG30" s="42"/>
      <c r="AH30" s="42"/>
      <c r="AI30" s="42"/>
      <c r="AJ30" s="42"/>
      <c r="AK30" s="372">
        <f>ROUND(AW54, 2)</f>
        <v>0</v>
      </c>
      <c r="AL30" s="373"/>
      <c r="AM30" s="373"/>
      <c r="AN30" s="373"/>
      <c r="AO30" s="373"/>
      <c r="AP30" s="42"/>
      <c r="AQ30" s="42"/>
      <c r="AR30" s="43"/>
      <c r="BE30" s="362"/>
    </row>
    <row r="31" spans="1:71" s="3" customFormat="1" ht="14.45" hidden="1" customHeight="1">
      <c r="B31" s="41"/>
      <c r="C31" s="42"/>
      <c r="D31" s="42"/>
      <c r="E31" s="42"/>
      <c r="F31" s="30" t="s">
        <v>41</v>
      </c>
      <c r="G31" s="42"/>
      <c r="H31" s="42"/>
      <c r="I31" s="42"/>
      <c r="J31" s="42"/>
      <c r="K31" s="42"/>
      <c r="L31" s="374">
        <v>0.21</v>
      </c>
      <c r="M31" s="373"/>
      <c r="N31" s="373"/>
      <c r="O31" s="373"/>
      <c r="P31" s="373"/>
      <c r="Q31" s="42"/>
      <c r="R31" s="42"/>
      <c r="S31" s="42"/>
      <c r="T31" s="42"/>
      <c r="U31" s="42"/>
      <c r="V31" s="42"/>
      <c r="W31" s="372">
        <f>ROUND(BB54, 2)</f>
        <v>0</v>
      </c>
      <c r="X31" s="373"/>
      <c r="Y31" s="373"/>
      <c r="Z31" s="373"/>
      <c r="AA31" s="373"/>
      <c r="AB31" s="373"/>
      <c r="AC31" s="373"/>
      <c r="AD31" s="373"/>
      <c r="AE31" s="373"/>
      <c r="AF31" s="42"/>
      <c r="AG31" s="42"/>
      <c r="AH31" s="42"/>
      <c r="AI31" s="42"/>
      <c r="AJ31" s="42"/>
      <c r="AK31" s="372">
        <v>0</v>
      </c>
      <c r="AL31" s="373"/>
      <c r="AM31" s="373"/>
      <c r="AN31" s="373"/>
      <c r="AO31" s="373"/>
      <c r="AP31" s="42"/>
      <c r="AQ31" s="42"/>
      <c r="AR31" s="43"/>
      <c r="BE31" s="362"/>
    </row>
    <row r="32" spans="1:71" s="3" customFormat="1" ht="14.45" hidden="1" customHeight="1">
      <c r="B32" s="41"/>
      <c r="C32" s="42"/>
      <c r="D32" s="42"/>
      <c r="E32" s="42"/>
      <c r="F32" s="30" t="s">
        <v>42</v>
      </c>
      <c r="G32" s="42"/>
      <c r="H32" s="42"/>
      <c r="I32" s="42"/>
      <c r="J32" s="42"/>
      <c r="K32" s="42"/>
      <c r="L32" s="374">
        <v>0.15</v>
      </c>
      <c r="M32" s="373"/>
      <c r="N32" s="373"/>
      <c r="O32" s="373"/>
      <c r="P32" s="373"/>
      <c r="Q32" s="42"/>
      <c r="R32" s="42"/>
      <c r="S32" s="42"/>
      <c r="T32" s="42"/>
      <c r="U32" s="42"/>
      <c r="V32" s="42"/>
      <c r="W32" s="372">
        <f>ROUND(BC54, 2)</f>
        <v>0</v>
      </c>
      <c r="X32" s="373"/>
      <c r="Y32" s="373"/>
      <c r="Z32" s="373"/>
      <c r="AA32" s="373"/>
      <c r="AB32" s="373"/>
      <c r="AC32" s="373"/>
      <c r="AD32" s="373"/>
      <c r="AE32" s="373"/>
      <c r="AF32" s="42"/>
      <c r="AG32" s="42"/>
      <c r="AH32" s="42"/>
      <c r="AI32" s="42"/>
      <c r="AJ32" s="42"/>
      <c r="AK32" s="372">
        <v>0</v>
      </c>
      <c r="AL32" s="373"/>
      <c r="AM32" s="373"/>
      <c r="AN32" s="373"/>
      <c r="AO32" s="373"/>
      <c r="AP32" s="42"/>
      <c r="AQ32" s="42"/>
      <c r="AR32" s="43"/>
      <c r="BE32" s="362"/>
    </row>
    <row r="33" spans="1:57" s="3" customFormat="1" ht="14.45" hidden="1" customHeight="1">
      <c r="B33" s="41"/>
      <c r="C33" s="42"/>
      <c r="D33" s="42"/>
      <c r="E33" s="42"/>
      <c r="F33" s="30" t="s">
        <v>43</v>
      </c>
      <c r="G33" s="42"/>
      <c r="H33" s="42"/>
      <c r="I33" s="42"/>
      <c r="J33" s="42"/>
      <c r="K33" s="42"/>
      <c r="L33" s="374">
        <v>0</v>
      </c>
      <c r="M33" s="373"/>
      <c r="N33" s="373"/>
      <c r="O33" s="373"/>
      <c r="P33" s="373"/>
      <c r="Q33" s="42"/>
      <c r="R33" s="42"/>
      <c r="S33" s="42"/>
      <c r="T33" s="42"/>
      <c r="U33" s="42"/>
      <c r="V33" s="42"/>
      <c r="W33" s="372">
        <f>ROUND(BD54, 2)</f>
        <v>0</v>
      </c>
      <c r="X33" s="373"/>
      <c r="Y33" s="373"/>
      <c r="Z33" s="373"/>
      <c r="AA33" s="373"/>
      <c r="AB33" s="373"/>
      <c r="AC33" s="373"/>
      <c r="AD33" s="373"/>
      <c r="AE33" s="373"/>
      <c r="AF33" s="42"/>
      <c r="AG33" s="42"/>
      <c r="AH33" s="42"/>
      <c r="AI33" s="42"/>
      <c r="AJ33" s="42"/>
      <c r="AK33" s="372">
        <v>0</v>
      </c>
      <c r="AL33" s="373"/>
      <c r="AM33" s="373"/>
      <c r="AN33" s="373"/>
      <c r="AO33" s="373"/>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44</v>
      </c>
      <c r="E35" s="46"/>
      <c r="F35" s="46"/>
      <c r="G35" s="46"/>
      <c r="H35" s="46"/>
      <c r="I35" s="46"/>
      <c r="J35" s="46"/>
      <c r="K35" s="46"/>
      <c r="L35" s="46"/>
      <c r="M35" s="46"/>
      <c r="N35" s="46"/>
      <c r="O35" s="46"/>
      <c r="P35" s="46"/>
      <c r="Q35" s="46"/>
      <c r="R35" s="46"/>
      <c r="S35" s="46"/>
      <c r="T35" s="47" t="s">
        <v>45</v>
      </c>
      <c r="U35" s="46"/>
      <c r="V35" s="46"/>
      <c r="W35" s="46"/>
      <c r="X35" s="378" t="s">
        <v>46</v>
      </c>
      <c r="Y35" s="376"/>
      <c r="Z35" s="376"/>
      <c r="AA35" s="376"/>
      <c r="AB35" s="376"/>
      <c r="AC35" s="46"/>
      <c r="AD35" s="46"/>
      <c r="AE35" s="46"/>
      <c r="AF35" s="46"/>
      <c r="AG35" s="46"/>
      <c r="AH35" s="46"/>
      <c r="AI35" s="46"/>
      <c r="AJ35" s="46"/>
      <c r="AK35" s="375">
        <f>SUM(AK26:AK33)</f>
        <v>0</v>
      </c>
      <c r="AL35" s="376"/>
      <c r="AM35" s="376"/>
      <c r="AN35" s="376"/>
      <c r="AO35" s="377"/>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47</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01-21</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36" t="str">
        <f>K6</f>
        <v>Olomouc - Nová ulice ON - oprava</v>
      </c>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 xml:space="preserve"> </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38" t="str">
        <f>IF(AN8= "","",AN8)</f>
        <v/>
      </c>
      <c r="AN47" s="338"/>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24</v>
      </c>
      <c r="D49" s="37"/>
      <c r="E49" s="37"/>
      <c r="F49" s="37"/>
      <c r="G49" s="37"/>
      <c r="H49" s="37"/>
      <c r="I49" s="37"/>
      <c r="J49" s="37"/>
      <c r="K49" s="37"/>
      <c r="L49" s="53" t="str">
        <f>IF(E11= "","",E11)</f>
        <v xml:space="preserve"> </v>
      </c>
      <c r="M49" s="37"/>
      <c r="N49" s="37"/>
      <c r="O49" s="37"/>
      <c r="P49" s="37"/>
      <c r="Q49" s="37"/>
      <c r="R49" s="37"/>
      <c r="S49" s="37"/>
      <c r="T49" s="37"/>
      <c r="U49" s="37"/>
      <c r="V49" s="37"/>
      <c r="W49" s="37"/>
      <c r="X49" s="37"/>
      <c r="Y49" s="37"/>
      <c r="Z49" s="37"/>
      <c r="AA49" s="37"/>
      <c r="AB49" s="37"/>
      <c r="AC49" s="37"/>
      <c r="AD49" s="37"/>
      <c r="AE49" s="37"/>
      <c r="AF49" s="37"/>
      <c r="AG49" s="37"/>
      <c r="AH49" s="37"/>
      <c r="AI49" s="30" t="s">
        <v>29</v>
      </c>
      <c r="AJ49" s="37"/>
      <c r="AK49" s="37"/>
      <c r="AL49" s="37"/>
      <c r="AM49" s="345" t="str">
        <f>IF(E17="","",E17)</f>
        <v xml:space="preserve"> </v>
      </c>
      <c r="AN49" s="346"/>
      <c r="AO49" s="346"/>
      <c r="AP49" s="346"/>
      <c r="AQ49" s="37"/>
      <c r="AR49" s="40"/>
      <c r="AS49" s="339" t="s">
        <v>48</v>
      </c>
      <c r="AT49" s="340"/>
      <c r="AU49" s="61"/>
      <c r="AV49" s="61"/>
      <c r="AW49" s="61"/>
      <c r="AX49" s="61"/>
      <c r="AY49" s="61"/>
      <c r="AZ49" s="61"/>
      <c r="BA49" s="61"/>
      <c r="BB49" s="61"/>
      <c r="BC49" s="61"/>
      <c r="BD49" s="62"/>
      <c r="BE49" s="35"/>
    </row>
    <row r="50" spans="1:91" s="2" customFormat="1" ht="15.2" customHeight="1">
      <c r="A50" s="35"/>
      <c r="B50" s="36"/>
      <c r="C50" s="30" t="s">
        <v>27</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31</v>
      </c>
      <c r="AJ50" s="37"/>
      <c r="AK50" s="37"/>
      <c r="AL50" s="37"/>
      <c r="AM50" s="345" t="str">
        <f>IF(E20="","",E20)</f>
        <v xml:space="preserve"> </v>
      </c>
      <c r="AN50" s="346"/>
      <c r="AO50" s="346"/>
      <c r="AP50" s="346"/>
      <c r="AQ50" s="37"/>
      <c r="AR50" s="40"/>
      <c r="AS50" s="341"/>
      <c r="AT50" s="342"/>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3"/>
      <c r="AT51" s="344"/>
      <c r="AU51" s="65"/>
      <c r="AV51" s="65"/>
      <c r="AW51" s="65"/>
      <c r="AX51" s="65"/>
      <c r="AY51" s="65"/>
      <c r="AZ51" s="65"/>
      <c r="BA51" s="65"/>
      <c r="BB51" s="65"/>
      <c r="BC51" s="65"/>
      <c r="BD51" s="66"/>
      <c r="BE51" s="35"/>
    </row>
    <row r="52" spans="1:91" s="2" customFormat="1" ht="29.25" customHeight="1">
      <c r="A52" s="35"/>
      <c r="B52" s="36"/>
      <c r="C52" s="347" t="s">
        <v>49</v>
      </c>
      <c r="D52" s="348"/>
      <c r="E52" s="348"/>
      <c r="F52" s="348"/>
      <c r="G52" s="348"/>
      <c r="H52" s="67"/>
      <c r="I52" s="350" t="s">
        <v>50</v>
      </c>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9" t="s">
        <v>51</v>
      </c>
      <c r="AH52" s="348"/>
      <c r="AI52" s="348"/>
      <c r="AJ52" s="348"/>
      <c r="AK52" s="348"/>
      <c r="AL52" s="348"/>
      <c r="AM52" s="348"/>
      <c r="AN52" s="350" t="s">
        <v>52</v>
      </c>
      <c r="AO52" s="348"/>
      <c r="AP52" s="348"/>
      <c r="AQ52" s="68" t="s">
        <v>53</v>
      </c>
      <c r="AR52" s="40"/>
      <c r="AS52" s="69" t="s">
        <v>54</v>
      </c>
      <c r="AT52" s="70" t="s">
        <v>55</v>
      </c>
      <c r="AU52" s="70" t="s">
        <v>56</v>
      </c>
      <c r="AV52" s="70" t="s">
        <v>57</v>
      </c>
      <c r="AW52" s="70" t="s">
        <v>58</v>
      </c>
      <c r="AX52" s="70" t="s">
        <v>59</v>
      </c>
      <c r="AY52" s="70" t="s">
        <v>60</v>
      </c>
      <c r="AZ52" s="70" t="s">
        <v>61</v>
      </c>
      <c r="BA52" s="70" t="s">
        <v>62</v>
      </c>
      <c r="BB52" s="70" t="s">
        <v>63</v>
      </c>
      <c r="BC52" s="70" t="s">
        <v>64</v>
      </c>
      <c r="BD52" s="71" t="s">
        <v>65</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66</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8">
        <f>ROUND(AG55+AG59+AG62+AG63,2)</f>
        <v>0</v>
      </c>
      <c r="AH54" s="358"/>
      <c r="AI54" s="358"/>
      <c r="AJ54" s="358"/>
      <c r="AK54" s="358"/>
      <c r="AL54" s="358"/>
      <c r="AM54" s="358"/>
      <c r="AN54" s="359">
        <f t="shared" ref="AN54:AN63" si="0">SUM(AG54,AT54)</f>
        <v>0</v>
      </c>
      <c r="AO54" s="359"/>
      <c r="AP54" s="359"/>
      <c r="AQ54" s="79" t="s">
        <v>19</v>
      </c>
      <c r="AR54" s="80"/>
      <c r="AS54" s="81">
        <f>ROUND(AS55+AS59+AS62+AS63,2)</f>
        <v>0</v>
      </c>
      <c r="AT54" s="82">
        <f t="shared" ref="AT54:AT63" si="1">ROUND(SUM(AV54:AW54),2)</f>
        <v>0</v>
      </c>
      <c r="AU54" s="83">
        <f>ROUND(AU55+AU59+AU62+AU63,5)</f>
        <v>0</v>
      </c>
      <c r="AV54" s="82">
        <f>ROUND(AZ54*L29,2)</f>
        <v>0</v>
      </c>
      <c r="AW54" s="82">
        <f>ROUND(BA54*L30,2)</f>
        <v>0</v>
      </c>
      <c r="AX54" s="82">
        <f>ROUND(BB54*L29,2)</f>
        <v>0</v>
      </c>
      <c r="AY54" s="82">
        <f>ROUND(BC54*L30,2)</f>
        <v>0</v>
      </c>
      <c r="AZ54" s="82">
        <f>ROUND(AZ55+AZ59+AZ62+AZ63,2)</f>
        <v>0</v>
      </c>
      <c r="BA54" s="82">
        <f>ROUND(BA55+BA59+BA62+BA63,2)</f>
        <v>0</v>
      </c>
      <c r="BB54" s="82">
        <f>ROUND(BB55+BB59+BB62+BB63,2)</f>
        <v>0</v>
      </c>
      <c r="BC54" s="82">
        <f>ROUND(BC55+BC59+BC62+BC63,2)</f>
        <v>0</v>
      </c>
      <c r="BD54" s="84">
        <f>ROUND(BD55+BD59+BD62+BD63,2)</f>
        <v>0</v>
      </c>
      <c r="BS54" s="85" t="s">
        <v>67</v>
      </c>
      <c r="BT54" s="85" t="s">
        <v>68</v>
      </c>
      <c r="BU54" s="86" t="s">
        <v>69</v>
      </c>
      <c r="BV54" s="85" t="s">
        <v>70</v>
      </c>
      <c r="BW54" s="85" t="s">
        <v>5</v>
      </c>
      <c r="BX54" s="85" t="s">
        <v>71</v>
      </c>
      <c r="CL54" s="85" t="s">
        <v>19</v>
      </c>
    </row>
    <row r="55" spans="1:91" s="7" customFormat="1" ht="16.5" customHeight="1">
      <c r="B55" s="87"/>
      <c r="C55" s="88"/>
      <c r="D55" s="354" t="s">
        <v>72</v>
      </c>
      <c r="E55" s="354"/>
      <c r="F55" s="354"/>
      <c r="G55" s="354"/>
      <c r="H55" s="354"/>
      <c r="I55" s="89"/>
      <c r="J55" s="354" t="s">
        <v>73</v>
      </c>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1">
        <f>ROUND(SUM(AG56:AG58),2)</f>
        <v>0</v>
      </c>
      <c r="AH55" s="352"/>
      <c r="AI55" s="352"/>
      <c r="AJ55" s="352"/>
      <c r="AK55" s="352"/>
      <c r="AL55" s="352"/>
      <c r="AM55" s="352"/>
      <c r="AN55" s="353">
        <f t="shared" si="0"/>
        <v>0</v>
      </c>
      <c r="AO55" s="352"/>
      <c r="AP55" s="352"/>
      <c r="AQ55" s="90" t="s">
        <v>74</v>
      </c>
      <c r="AR55" s="91"/>
      <c r="AS55" s="92">
        <f>ROUND(SUM(AS56:AS58),2)</f>
        <v>0</v>
      </c>
      <c r="AT55" s="93">
        <f t="shared" si="1"/>
        <v>0</v>
      </c>
      <c r="AU55" s="94">
        <f>ROUND(SUM(AU56:AU58),5)</f>
        <v>0</v>
      </c>
      <c r="AV55" s="93">
        <f>ROUND(AZ55*L29,2)</f>
        <v>0</v>
      </c>
      <c r="AW55" s="93">
        <f>ROUND(BA55*L30,2)</f>
        <v>0</v>
      </c>
      <c r="AX55" s="93">
        <f>ROUND(BB55*L29,2)</f>
        <v>0</v>
      </c>
      <c r="AY55" s="93">
        <f>ROUND(BC55*L30,2)</f>
        <v>0</v>
      </c>
      <c r="AZ55" s="93">
        <f>ROUND(SUM(AZ56:AZ58),2)</f>
        <v>0</v>
      </c>
      <c r="BA55" s="93">
        <f>ROUND(SUM(BA56:BA58),2)</f>
        <v>0</v>
      </c>
      <c r="BB55" s="93">
        <f>ROUND(SUM(BB56:BB58),2)</f>
        <v>0</v>
      </c>
      <c r="BC55" s="93">
        <f>ROUND(SUM(BC56:BC58),2)</f>
        <v>0</v>
      </c>
      <c r="BD55" s="95">
        <f>ROUND(SUM(BD56:BD58),2)</f>
        <v>0</v>
      </c>
      <c r="BS55" s="96" t="s">
        <v>67</v>
      </c>
      <c r="BT55" s="96" t="s">
        <v>75</v>
      </c>
      <c r="BU55" s="96" t="s">
        <v>69</v>
      </c>
      <c r="BV55" s="96" t="s">
        <v>70</v>
      </c>
      <c r="BW55" s="96" t="s">
        <v>76</v>
      </c>
      <c r="BX55" s="96" t="s">
        <v>5</v>
      </c>
      <c r="CL55" s="96" t="s">
        <v>19</v>
      </c>
      <c r="CM55" s="96" t="s">
        <v>77</v>
      </c>
    </row>
    <row r="56" spans="1:91" s="4" customFormat="1" ht="23.25" customHeight="1">
      <c r="A56" s="97" t="s">
        <v>78</v>
      </c>
      <c r="B56" s="52"/>
      <c r="C56" s="98"/>
      <c r="D56" s="98"/>
      <c r="E56" s="357" t="s">
        <v>79</v>
      </c>
      <c r="F56" s="357"/>
      <c r="G56" s="357"/>
      <c r="H56" s="357"/>
      <c r="I56" s="357"/>
      <c r="J56" s="98"/>
      <c r="K56" s="357" t="s">
        <v>80</v>
      </c>
      <c r="L56" s="357"/>
      <c r="M56" s="357"/>
      <c r="N56" s="357"/>
      <c r="O56" s="357"/>
      <c r="P56" s="357"/>
      <c r="Q56" s="357"/>
      <c r="R56" s="357"/>
      <c r="S56" s="357"/>
      <c r="T56" s="357"/>
      <c r="U56" s="357"/>
      <c r="V56" s="357"/>
      <c r="W56" s="357"/>
      <c r="X56" s="357"/>
      <c r="Y56" s="357"/>
      <c r="Z56" s="357"/>
      <c r="AA56" s="357"/>
      <c r="AB56" s="357"/>
      <c r="AC56" s="357"/>
      <c r="AD56" s="357"/>
      <c r="AE56" s="357"/>
      <c r="AF56" s="357"/>
      <c r="AG56" s="355">
        <f>'SO01 - 03 - stavební úpravy'!J32</f>
        <v>0</v>
      </c>
      <c r="AH56" s="356"/>
      <c r="AI56" s="356"/>
      <c r="AJ56" s="356"/>
      <c r="AK56" s="356"/>
      <c r="AL56" s="356"/>
      <c r="AM56" s="356"/>
      <c r="AN56" s="355">
        <f t="shared" si="0"/>
        <v>0</v>
      </c>
      <c r="AO56" s="356"/>
      <c r="AP56" s="356"/>
      <c r="AQ56" s="99" t="s">
        <v>81</v>
      </c>
      <c r="AR56" s="54"/>
      <c r="AS56" s="100">
        <v>0</v>
      </c>
      <c r="AT56" s="101">
        <f t="shared" si="1"/>
        <v>0</v>
      </c>
      <c r="AU56" s="102">
        <f>'SO01 - 03 - stavební úpravy'!P116</f>
        <v>0</v>
      </c>
      <c r="AV56" s="101">
        <f>'SO01 - 03 - stavební úpravy'!J35</f>
        <v>0</v>
      </c>
      <c r="AW56" s="101">
        <f>'SO01 - 03 - stavební úpravy'!J36</f>
        <v>0</v>
      </c>
      <c r="AX56" s="101">
        <f>'SO01 - 03 - stavební úpravy'!J37</f>
        <v>0</v>
      </c>
      <c r="AY56" s="101">
        <f>'SO01 - 03 - stavební úpravy'!J38</f>
        <v>0</v>
      </c>
      <c r="AZ56" s="101">
        <f>'SO01 - 03 - stavební úpravy'!F35</f>
        <v>0</v>
      </c>
      <c r="BA56" s="101">
        <f>'SO01 - 03 - stavební úpravy'!F36</f>
        <v>0</v>
      </c>
      <c r="BB56" s="101">
        <f>'SO01 - 03 - stavební úpravy'!F37</f>
        <v>0</v>
      </c>
      <c r="BC56" s="101">
        <f>'SO01 - 03 - stavební úpravy'!F38</f>
        <v>0</v>
      </c>
      <c r="BD56" s="103">
        <f>'SO01 - 03 - stavební úpravy'!F39</f>
        <v>0</v>
      </c>
      <c r="BT56" s="104" t="s">
        <v>77</v>
      </c>
      <c r="BV56" s="104" t="s">
        <v>70</v>
      </c>
      <c r="BW56" s="104" t="s">
        <v>82</v>
      </c>
      <c r="BX56" s="104" t="s">
        <v>76</v>
      </c>
      <c r="CL56" s="104" t="s">
        <v>19</v>
      </c>
    </row>
    <row r="57" spans="1:91" s="4" customFormat="1" ht="23.25" customHeight="1">
      <c r="A57" s="97" t="s">
        <v>78</v>
      </c>
      <c r="B57" s="52"/>
      <c r="C57" s="98"/>
      <c r="D57" s="98"/>
      <c r="E57" s="357" t="s">
        <v>83</v>
      </c>
      <c r="F57" s="357"/>
      <c r="G57" s="357"/>
      <c r="H57" s="357"/>
      <c r="I57" s="357"/>
      <c r="J57" s="98"/>
      <c r="K57" s="357" t="s">
        <v>84</v>
      </c>
      <c r="L57" s="357"/>
      <c r="M57" s="357"/>
      <c r="N57" s="357"/>
      <c r="O57" s="357"/>
      <c r="P57" s="357"/>
      <c r="Q57" s="357"/>
      <c r="R57" s="357"/>
      <c r="S57" s="357"/>
      <c r="T57" s="357"/>
      <c r="U57" s="357"/>
      <c r="V57" s="357"/>
      <c r="W57" s="357"/>
      <c r="X57" s="357"/>
      <c r="Y57" s="357"/>
      <c r="Z57" s="357"/>
      <c r="AA57" s="357"/>
      <c r="AB57" s="357"/>
      <c r="AC57" s="357"/>
      <c r="AD57" s="357"/>
      <c r="AE57" s="357"/>
      <c r="AF57" s="357"/>
      <c r="AG57" s="355">
        <f>'SO01 - 02 - střecha'!J32</f>
        <v>0</v>
      </c>
      <c r="AH57" s="356"/>
      <c r="AI57" s="356"/>
      <c r="AJ57" s="356"/>
      <c r="AK57" s="356"/>
      <c r="AL57" s="356"/>
      <c r="AM57" s="356"/>
      <c r="AN57" s="355">
        <f t="shared" si="0"/>
        <v>0</v>
      </c>
      <c r="AO57" s="356"/>
      <c r="AP57" s="356"/>
      <c r="AQ57" s="99" t="s">
        <v>81</v>
      </c>
      <c r="AR57" s="54"/>
      <c r="AS57" s="100">
        <v>0</v>
      </c>
      <c r="AT57" s="101">
        <f t="shared" si="1"/>
        <v>0</v>
      </c>
      <c r="AU57" s="102">
        <f>'SO01 - 02 - střecha'!P96</f>
        <v>0</v>
      </c>
      <c r="AV57" s="101">
        <f>'SO01 - 02 - střecha'!J35</f>
        <v>0</v>
      </c>
      <c r="AW57" s="101">
        <f>'SO01 - 02 - střecha'!J36</f>
        <v>0</v>
      </c>
      <c r="AX57" s="101">
        <f>'SO01 - 02 - střecha'!J37</f>
        <v>0</v>
      </c>
      <c r="AY57" s="101">
        <f>'SO01 - 02 - střecha'!J38</f>
        <v>0</v>
      </c>
      <c r="AZ57" s="101">
        <f>'SO01 - 02 - střecha'!F35</f>
        <v>0</v>
      </c>
      <c r="BA57" s="101">
        <f>'SO01 - 02 - střecha'!F36</f>
        <v>0</v>
      </c>
      <c r="BB57" s="101">
        <f>'SO01 - 02 - střecha'!F37</f>
        <v>0</v>
      </c>
      <c r="BC57" s="101">
        <f>'SO01 - 02 - střecha'!F38</f>
        <v>0</v>
      </c>
      <c r="BD57" s="103">
        <f>'SO01 - 02 - střecha'!F39</f>
        <v>0</v>
      </c>
      <c r="BT57" s="104" t="s">
        <v>77</v>
      </c>
      <c r="BV57" s="104" t="s">
        <v>70</v>
      </c>
      <c r="BW57" s="104" t="s">
        <v>85</v>
      </c>
      <c r="BX57" s="104" t="s">
        <v>76</v>
      </c>
      <c r="CL57" s="104" t="s">
        <v>19</v>
      </c>
    </row>
    <row r="58" spans="1:91" s="4" customFormat="1" ht="23.25" customHeight="1">
      <c r="A58" s="97" t="s">
        <v>78</v>
      </c>
      <c r="B58" s="52"/>
      <c r="C58" s="98"/>
      <c r="D58" s="98"/>
      <c r="E58" s="357" t="s">
        <v>86</v>
      </c>
      <c r="F58" s="357"/>
      <c r="G58" s="357"/>
      <c r="H58" s="357"/>
      <c r="I58" s="357"/>
      <c r="J58" s="98"/>
      <c r="K58" s="357" t="s">
        <v>87</v>
      </c>
      <c r="L58" s="357"/>
      <c r="M58" s="357"/>
      <c r="N58" s="357"/>
      <c r="O58" s="357"/>
      <c r="P58" s="357"/>
      <c r="Q58" s="357"/>
      <c r="R58" s="357"/>
      <c r="S58" s="357"/>
      <c r="T58" s="357"/>
      <c r="U58" s="357"/>
      <c r="V58" s="357"/>
      <c r="W58" s="357"/>
      <c r="X58" s="357"/>
      <c r="Y58" s="357"/>
      <c r="Z58" s="357"/>
      <c r="AA58" s="357"/>
      <c r="AB58" s="357"/>
      <c r="AC58" s="357"/>
      <c r="AD58" s="357"/>
      <c r="AE58" s="357"/>
      <c r="AF58" s="357"/>
      <c r="AG58" s="355">
        <f>'SO01 - 01 - Sanace'!J32</f>
        <v>0</v>
      </c>
      <c r="AH58" s="356"/>
      <c r="AI58" s="356"/>
      <c r="AJ58" s="356"/>
      <c r="AK58" s="356"/>
      <c r="AL58" s="356"/>
      <c r="AM58" s="356"/>
      <c r="AN58" s="355">
        <f t="shared" si="0"/>
        <v>0</v>
      </c>
      <c r="AO58" s="356"/>
      <c r="AP58" s="356"/>
      <c r="AQ58" s="99" t="s">
        <v>81</v>
      </c>
      <c r="AR58" s="54"/>
      <c r="AS58" s="100">
        <v>0</v>
      </c>
      <c r="AT58" s="101">
        <f t="shared" si="1"/>
        <v>0</v>
      </c>
      <c r="AU58" s="102">
        <f>'SO01 - 01 - Sanace'!P99</f>
        <v>0</v>
      </c>
      <c r="AV58" s="101">
        <f>'SO01 - 01 - Sanace'!J35</f>
        <v>0</v>
      </c>
      <c r="AW58" s="101">
        <f>'SO01 - 01 - Sanace'!J36</f>
        <v>0</v>
      </c>
      <c r="AX58" s="101">
        <f>'SO01 - 01 - Sanace'!J37</f>
        <v>0</v>
      </c>
      <c r="AY58" s="101">
        <f>'SO01 - 01 - Sanace'!J38</f>
        <v>0</v>
      </c>
      <c r="AZ58" s="101">
        <f>'SO01 - 01 - Sanace'!F35</f>
        <v>0</v>
      </c>
      <c r="BA58" s="101">
        <f>'SO01 - 01 - Sanace'!F36</f>
        <v>0</v>
      </c>
      <c r="BB58" s="101">
        <f>'SO01 - 01 - Sanace'!F37</f>
        <v>0</v>
      </c>
      <c r="BC58" s="101">
        <f>'SO01 - 01 - Sanace'!F38</f>
        <v>0</v>
      </c>
      <c r="BD58" s="103">
        <f>'SO01 - 01 - Sanace'!F39</f>
        <v>0</v>
      </c>
      <c r="BT58" s="104" t="s">
        <v>77</v>
      </c>
      <c r="BV58" s="104" t="s">
        <v>70</v>
      </c>
      <c r="BW58" s="104" t="s">
        <v>88</v>
      </c>
      <c r="BX58" s="104" t="s">
        <v>76</v>
      </c>
      <c r="CL58" s="104" t="s">
        <v>19</v>
      </c>
    </row>
    <row r="59" spans="1:91" s="7" customFormat="1" ht="16.5" customHeight="1">
      <c r="B59" s="87"/>
      <c r="C59" s="88"/>
      <c r="D59" s="354" t="s">
        <v>89</v>
      </c>
      <c r="E59" s="354"/>
      <c r="F59" s="354"/>
      <c r="G59" s="354"/>
      <c r="H59" s="354"/>
      <c r="I59" s="89"/>
      <c r="J59" s="354" t="s">
        <v>90</v>
      </c>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1">
        <f>ROUND(SUM(AG60:AG61),2)</f>
        <v>0</v>
      </c>
      <c r="AH59" s="352"/>
      <c r="AI59" s="352"/>
      <c r="AJ59" s="352"/>
      <c r="AK59" s="352"/>
      <c r="AL59" s="352"/>
      <c r="AM59" s="352"/>
      <c r="AN59" s="353">
        <f t="shared" si="0"/>
        <v>0</v>
      </c>
      <c r="AO59" s="352"/>
      <c r="AP59" s="352"/>
      <c r="AQ59" s="90" t="s">
        <v>74</v>
      </c>
      <c r="AR59" s="91"/>
      <c r="AS59" s="92">
        <f>ROUND(SUM(AS60:AS61),2)</f>
        <v>0</v>
      </c>
      <c r="AT59" s="93">
        <f t="shared" si="1"/>
        <v>0</v>
      </c>
      <c r="AU59" s="94">
        <f>ROUND(SUM(AU60:AU61),5)</f>
        <v>0</v>
      </c>
      <c r="AV59" s="93">
        <f>ROUND(AZ59*L29,2)</f>
        <v>0</v>
      </c>
      <c r="AW59" s="93">
        <f>ROUND(BA59*L30,2)</f>
        <v>0</v>
      </c>
      <c r="AX59" s="93">
        <f>ROUND(BB59*L29,2)</f>
        <v>0</v>
      </c>
      <c r="AY59" s="93">
        <f>ROUND(BC59*L30,2)</f>
        <v>0</v>
      </c>
      <c r="AZ59" s="93">
        <f>ROUND(SUM(AZ60:AZ61),2)</f>
        <v>0</v>
      </c>
      <c r="BA59" s="93">
        <f>ROUND(SUM(BA60:BA61),2)</f>
        <v>0</v>
      </c>
      <c r="BB59" s="93">
        <f>ROUND(SUM(BB60:BB61),2)</f>
        <v>0</v>
      </c>
      <c r="BC59" s="93">
        <f>ROUND(SUM(BC60:BC61),2)</f>
        <v>0</v>
      </c>
      <c r="BD59" s="95">
        <f>ROUND(SUM(BD60:BD61),2)</f>
        <v>0</v>
      </c>
      <c r="BS59" s="96" t="s">
        <v>67</v>
      </c>
      <c r="BT59" s="96" t="s">
        <v>75</v>
      </c>
      <c r="BU59" s="96" t="s">
        <v>69</v>
      </c>
      <c r="BV59" s="96" t="s">
        <v>70</v>
      </c>
      <c r="BW59" s="96" t="s">
        <v>91</v>
      </c>
      <c r="BX59" s="96" t="s">
        <v>5</v>
      </c>
      <c r="CL59" s="96" t="s">
        <v>19</v>
      </c>
      <c r="CM59" s="96" t="s">
        <v>77</v>
      </c>
    </row>
    <row r="60" spans="1:91" s="4" customFormat="1" ht="16.5" customHeight="1">
      <c r="A60" s="97" t="s">
        <v>78</v>
      </c>
      <c r="B60" s="52"/>
      <c r="C60" s="98"/>
      <c r="D60" s="98"/>
      <c r="E60" s="357" t="s">
        <v>92</v>
      </c>
      <c r="F60" s="357"/>
      <c r="G60" s="357"/>
      <c r="H60" s="357"/>
      <c r="I60" s="357"/>
      <c r="J60" s="98"/>
      <c r="K60" s="357" t="s">
        <v>93</v>
      </c>
      <c r="L60" s="357"/>
      <c r="M60" s="357"/>
      <c r="N60" s="357"/>
      <c r="O60" s="357"/>
      <c r="P60" s="357"/>
      <c r="Q60" s="357"/>
      <c r="R60" s="357"/>
      <c r="S60" s="357"/>
      <c r="T60" s="357"/>
      <c r="U60" s="357"/>
      <c r="V60" s="357"/>
      <c r="W60" s="357"/>
      <c r="X60" s="357"/>
      <c r="Y60" s="357"/>
      <c r="Z60" s="357"/>
      <c r="AA60" s="357"/>
      <c r="AB60" s="357"/>
      <c r="AC60" s="357"/>
      <c r="AD60" s="357"/>
      <c r="AE60" s="357"/>
      <c r="AF60" s="357"/>
      <c r="AG60" s="355">
        <f>'SO 02 - Oprava silnoproud...'!J32</f>
        <v>0</v>
      </c>
      <c r="AH60" s="356"/>
      <c r="AI60" s="356"/>
      <c r="AJ60" s="356"/>
      <c r="AK60" s="356"/>
      <c r="AL60" s="356"/>
      <c r="AM60" s="356"/>
      <c r="AN60" s="355">
        <f t="shared" si="0"/>
        <v>0</v>
      </c>
      <c r="AO60" s="356"/>
      <c r="AP60" s="356"/>
      <c r="AQ60" s="99" t="s">
        <v>81</v>
      </c>
      <c r="AR60" s="54"/>
      <c r="AS60" s="100">
        <v>0</v>
      </c>
      <c r="AT60" s="101">
        <f t="shared" si="1"/>
        <v>0</v>
      </c>
      <c r="AU60" s="102">
        <f>'SO 02 - Oprava silnoproud...'!P86</f>
        <v>0</v>
      </c>
      <c r="AV60" s="101">
        <f>'SO 02 - Oprava silnoproud...'!J35</f>
        <v>0</v>
      </c>
      <c r="AW60" s="101">
        <f>'SO 02 - Oprava silnoproud...'!J36</f>
        <v>0</v>
      </c>
      <c r="AX60" s="101">
        <f>'SO 02 - Oprava silnoproud...'!J37</f>
        <v>0</v>
      </c>
      <c r="AY60" s="101">
        <f>'SO 02 - Oprava silnoproud...'!J38</f>
        <v>0</v>
      </c>
      <c r="AZ60" s="101">
        <f>'SO 02 - Oprava silnoproud...'!F35</f>
        <v>0</v>
      </c>
      <c r="BA60" s="101">
        <f>'SO 02 - Oprava silnoproud...'!F36</f>
        <v>0</v>
      </c>
      <c r="BB60" s="101">
        <f>'SO 02 - Oprava silnoproud...'!F37</f>
        <v>0</v>
      </c>
      <c r="BC60" s="101">
        <f>'SO 02 - Oprava silnoproud...'!F38</f>
        <v>0</v>
      </c>
      <c r="BD60" s="103">
        <f>'SO 02 - Oprava silnoproud...'!F39</f>
        <v>0</v>
      </c>
      <c r="BT60" s="104" t="s">
        <v>77</v>
      </c>
      <c r="BV60" s="104" t="s">
        <v>70</v>
      </c>
      <c r="BW60" s="104" t="s">
        <v>94</v>
      </c>
      <c r="BX60" s="104" t="s">
        <v>91</v>
      </c>
      <c r="CL60" s="104" t="s">
        <v>19</v>
      </c>
    </row>
    <row r="61" spans="1:91" s="4" customFormat="1" ht="16.5" customHeight="1">
      <c r="A61" s="97" t="s">
        <v>78</v>
      </c>
      <c r="B61" s="52"/>
      <c r="C61" s="98"/>
      <c r="D61" s="98"/>
      <c r="E61" s="357" t="s">
        <v>95</v>
      </c>
      <c r="F61" s="357"/>
      <c r="G61" s="357"/>
      <c r="H61" s="357"/>
      <c r="I61" s="357"/>
      <c r="J61" s="98"/>
      <c r="K61" s="357" t="s">
        <v>96</v>
      </c>
      <c r="L61" s="357"/>
      <c r="M61" s="357"/>
      <c r="N61" s="357"/>
      <c r="O61" s="357"/>
      <c r="P61" s="357"/>
      <c r="Q61" s="357"/>
      <c r="R61" s="357"/>
      <c r="S61" s="357"/>
      <c r="T61" s="357"/>
      <c r="U61" s="357"/>
      <c r="V61" s="357"/>
      <c r="W61" s="357"/>
      <c r="X61" s="357"/>
      <c r="Y61" s="357"/>
      <c r="Z61" s="357"/>
      <c r="AA61" s="357"/>
      <c r="AB61" s="357"/>
      <c r="AC61" s="357"/>
      <c r="AD61" s="357"/>
      <c r="AE61" s="357"/>
      <c r="AF61" s="357"/>
      <c r="AG61" s="355">
        <f>'SO 02.1 - Stavební přípom...'!J32</f>
        <v>0</v>
      </c>
      <c r="AH61" s="356"/>
      <c r="AI61" s="356"/>
      <c r="AJ61" s="356"/>
      <c r="AK61" s="356"/>
      <c r="AL61" s="356"/>
      <c r="AM61" s="356"/>
      <c r="AN61" s="355">
        <f t="shared" si="0"/>
        <v>0</v>
      </c>
      <c r="AO61" s="356"/>
      <c r="AP61" s="356"/>
      <c r="AQ61" s="99" t="s">
        <v>81</v>
      </c>
      <c r="AR61" s="54"/>
      <c r="AS61" s="100">
        <v>0</v>
      </c>
      <c r="AT61" s="101">
        <f t="shared" si="1"/>
        <v>0</v>
      </c>
      <c r="AU61" s="102">
        <f>'SO 02.1 - Stavební přípom...'!P95</f>
        <v>0</v>
      </c>
      <c r="AV61" s="101">
        <f>'SO 02.1 - Stavební přípom...'!J35</f>
        <v>0</v>
      </c>
      <c r="AW61" s="101">
        <f>'SO 02.1 - Stavební přípom...'!J36</f>
        <v>0</v>
      </c>
      <c r="AX61" s="101">
        <f>'SO 02.1 - Stavební přípom...'!J37</f>
        <v>0</v>
      </c>
      <c r="AY61" s="101">
        <f>'SO 02.1 - Stavební přípom...'!J38</f>
        <v>0</v>
      </c>
      <c r="AZ61" s="101">
        <f>'SO 02.1 - Stavební přípom...'!F35</f>
        <v>0</v>
      </c>
      <c r="BA61" s="101">
        <f>'SO 02.1 - Stavební přípom...'!F36</f>
        <v>0</v>
      </c>
      <c r="BB61" s="101">
        <f>'SO 02.1 - Stavební přípom...'!F37</f>
        <v>0</v>
      </c>
      <c r="BC61" s="101">
        <f>'SO 02.1 - Stavební přípom...'!F38</f>
        <v>0</v>
      </c>
      <c r="BD61" s="103">
        <f>'SO 02.1 - Stavební přípom...'!F39</f>
        <v>0</v>
      </c>
      <c r="BT61" s="104" t="s">
        <v>77</v>
      </c>
      <c r="BV61" s="104" t="s">
        <v>70</v>
      </c>
      <c r="BW61" s="104" t="s">
        <v>97</v>
      </c>
      <c r="BX61" s="104" t="s">
        <v>91</v>
      </c>
      <c r="CL61" s="104" t="s">
        <v>19</v>
      </c>
    </row>
    <row r="62" spans="1:91" s="7" customFormat="1" ht="16.5" customHeight="1">
      <c r="A62" s="97" t="s">
        <v>78</v>
      </c>
      <c r="B62" s="87"/>
      <c r="C62" s="88"/>
      <c r="D62" s="354" t="s">
        <v>98</v>
      </c>
      <c r="E62" s="354"/>
      <c r="F62" s="354"/>
      <c r="G62" s="354"/>
      <c r="H62" s="354"/>
      <c r="I62" s="89"/>
      <c r="J62" s="354" t="s">
        <v>99</v>
      </c>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3">
        <f>'SO03 - bytová jednotka'!J30</f>
        <v>0</v>
      </c>
      <c r="AH62" s="352"/>
      <c r="AI62" s="352"/>
      <c r="AJ62" s="352"/>
      <c r="AK62" s="352"/>
      <c r="AL62" s="352"/>
      <c r="AM62" s="352"/>
      <c r="AN62" s="353">
        <f t="shared" si="0"/>
        <v>0</v>
      </c>
      <c r="AO62" s="352"/>
      <c r="AP62" s="352"/>
      <c r="AQ62" s="90" t="s">
        <v>74</v>
      </c>
      <c r="AR62" s="91"/>
      <c r="AS62" s="92">
        <v>0</v>
      </c>
      <c r="AT62" s="93">
        <f t="shared" si="1"/>
        <v>0</v>
      </c>
      <c r="AU62" s="94">
        <f>'SO03 - bytová jednotka'!P96</f>
        <v>0</v>
      </c>
      <c r="AV62" s="93">
        <f>'SO03 - bytová jednotka'!J33</f>
        <v>0</v>
      </c>
      <c r="AW62" s="93">
        <f>'SO03 - bytová jednotka'!J34</f>
        <v>0</v>
      </c>
      <c r="AX62" s="93">
        <f>'SO03 - bytová jednotka'!J35</f>
        <v>0</v>
      </c>
      <c r="AY62" s="93">
        <f>'SO03 - bytová jednotka'!J36</f>
        <v>0</v>
      </c>
      <c r="AZ62" s="93">
        <f>'SO03 - bytová jednotka'!F33</f>
        <v>0</v>
      </c>
      <c r="BA62" s="93">
        <f>'SO03 - bytová jednotka'!F34</f>
        <v>0</v>
      </c>
      <c r="BB62" s="93">
        <f>'SO03 - bytová jednotka'!F35</f>
        <v>0</v>
      </c>
      <c r="BC62" s="93">
        <f>'SO03 - bytová jednotka'!F36</f>
        <v>0</v>
      </c>
      <c r="BD62" s="95">
        <f>'SO03 - bytová jednotka'!F37</f>
        <v>0</v>
      </c>
      <c r="BT62" s="96" t="s">
        <v>75</v>
      </c>
      <c r="BV62" s="96" t="s">
        <v>70</v>
      </c>
      <c r="BW62" s="96" t="s">
        <v>100</v>
      </c>
      <c r="BX62" s="96" t="s">
        <v>5</v>
      </c>
      <c r="CL62" s="96" t="s">
        <v>19</v>
      </c>
      <c r="CM62" s="96" t="s">
        <v>77</v>
      </c>
    </row>
    <row r="63" spans="1:91" s="7" customFormat="1" ht="16.5" customHeight="1">
      <c r="A63" s="97" t="s">
        <v>78</v>
      </c>
      <c r="B63" s="87"/>
      <c r="C63" s="88"/>
      <c r="D63" s="354" t="s">
        <v>101</v>
      </c>
      <c r="E63" s="354"/>
      <c r="F63" s="354"/>
      <c r="G63" s="354"/>
      <c r="H63" s="354"/>
      <c r="I63" s="89"/>
      <c r="J63" s="354" t="s">
        <v>102</v>
      </c>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3">
        <f>'VRN - Vedlejší rozpočtové...'!J30</f>
        <v>0</v>
      </c>
      <c r="AH63" s="352"/>
      <c r="AI63" s="352"/>
      <c r="AJ63" s="352"/>
      <c r="AK63" s="352"/>
      <c r="AL63" s="352"/>
      <c r="AM63" s="352"/>
      <c r="AN63" s="353">
        <f t="shared" si="0"/>
        <v>0</v>
      </c>
      <c r="AO63" s="352"/>
      <c r="AP63" s="352"/>
      <c r="AQ63" s="90" t="s">
        <v>74</v>
      </c>
      <c r="AR63" s="91"/>
      <c r="AS63" s="105">
        <v>0</v>
      </c>
      <c r="AT63" s="106">
        <f t="shared" si="1"/>
        <v>0</v>
      </c>
      <c r="AU63" s="107">
        <f>'VRN - Vedlejší rozpočtové...'!P83</f>
        <v>0</v>
      </c>
      <c r="AV63" s="106">
        <f>'VRN - Vedlejší rozpočtové...'!J33</f>
        <v>0</v>
      </c>
      <c r="AW63" s="106">
        <f>'VRN - Vedlejší rozpočtové...'!J34</f>
        <v>0</v>
      </c>
      <c r="AX63" s="106">
        <f>'VRN - Vedlejší rozpočtové...'!J35</f>
        <v>0</v>
      </c>
      <c r="AY63" s="106">
        <f>'VRN - Vedlejší rozpočtové...'!J36</f>
        <v>0</v>
      </c>
      <c r="AZ63" s="106">
        <f>'VRN - Vedlejší rozpočtové...'!F33</f>
        <v>0</v>
      </c>
      <c r="BA63" s="106">
        <f>'VRN - Vedlejší rozpočtové...'!F34</f>
        <v>0</v>
      </c>
      <c r="BB63" s="106">
        <f>'VRN - Vedlejší rozpočtové...'!F35</f>
        <v>0</v>
      </c>
      <c r="BC63" s="106">
        <f>'VRN - Vedlejší rozpočtové...'!F36</f>
        <v>0</v>
      </c>
      <c r="BD63" s="108">
        <f>'VRN - Vedlejší rozpočtové...'!F37</f>
        <v>0</v>
      </c>
      <c r="BT63" s="96" t="s">
        <v>75</v>
      </c>
      <c r="BV63" s="96" t="s">
        <v>70</v>
      </c>
      <c r="BW63" s="96" t="s">
        <v>103</v>
      </c>
      <c r="BX63" s="96" t="s">
        <v>5</v>
      </c>
      <c r="CL63" s="96" t="s">
        <v>19</v>
      </c>
      <c r="CM63" s="96" t="s">
        <v>77</v>
      </c>
    </row>
    <row r="64" spans="1:91" s="2" customFormat="1" ht="30" customHeight="1">
      <c r="A64" s="35"/>
      <c r="B64" s="36"/>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40"/>
      <c r="AS64" s="35"/>
      <c r="AT64" s="35"/>
      <c r="AU64" s="35"/>
      <c r="AV64" s="35"/>
      <c r="AW64" s="35"/>
      <c r="AX64" s="35"/>
      <c r="AY64" s="35"/>
      <c r="AZ64" s="35"/>
      <c r="BA64" s="35"/>
      <c r="BB64" s="35"/>
      <c r="BC64" s="35"/>
      <c r="BD64" s="35"/>
      <c r="BE64" s="35"/>
    </row>
    <row r="65" spans="1:57" s="2" customFormat="1" ht="6.95" customHeight="1">
      <c r="A65" s="35"/>
      <c r="B65" s="48"/>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0"/>
      <c r="AS65" s="35"/>
      <c r="AT65" s="35"/>
      <c r="AU65" s="35"/>
      <c r="AV65" s="35"/>
      <c r="AW65" s="35"/>
      <c r="AX65" s="35"/>
      <c r="AY65" s="35"/>
      <c r="AZ65" s="35"/>
      <c r="BA65" s="35"/>
      <c r="BB65" s="35"/>
      <c r="BC65" s="35"/>
      <c r="BD65" s="35"/>
      <c r="BE65" s="35"/>
    </row>
  </sheetData>
  <sheetProtection algorithmName="SHA-512" hashValue="+2mVVNf/x7ZNpf0hcsB+wWFiOBsCOuWdQsaCy7m88NBx6AceLP8wv/KJPX9HMJnB9oIkpU3UYU6jwULEJTTeBg==" saltValue="CPAUt8DhQihOohSnFbrJlcOi3jpGDHArSdhEDLvCsVtXE5NOMv/9N/bEWtfcCafgQ3p2A9wqiWZW8xmIzggKAg==" spinCount="100000" sheet="1" objects="1" scenarios="1" formatColumns="0" formatRows="0"/>
  <mergeCells count="74">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2:AP62"/>
    <mergeCell ref="AG62:AM62"/>
    <mergeCell ref="D62:H62"/>
    <mergeCell ref="J62:AF62"/>
    <mergeCell ref="AN63:AP63"/>
    <mergeCell ref="AG63:AM63"/>
    <mergeCell ref="D63:H63"/>
    <mergeCell ref="J63:AF63"/>
    <mergeCell ref="AN60:AP60"/>
    <mergeCell ref="AG60:AM60"/>
    <mergeCell ref="E60:I60"/>
    <mergeCell ref="K60:AF60"/>
    <mergeCell ref="AN61:AP61"/>
    <mergeCell ref="AG61:AM61"/>
    <mergeCell ref="E61:I61"/>
    <mergeCell ref="K61:AF61"/>
    <mergeCell ref="AG58:AM58"/>
    <mergeCell ref="AN58:AP58"/>
    <mergeCell ref="E58:I58"/>
    <mergeCell ref="K58:AF58"/>
    <mergeCell ref="AN59:AP59"/>
    <mergeCell ref="AG59:AM59"/>
    <mergeCell ref="D59:H59"/>
    <mergeCell ref="J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AG54:AM54"/>
    <mergeCell ref="AN54:AP54"/>
    <mergeCell ref="L45:AO45"/>
    <mergeCell ref="AM47:AN47"/>
    <mergeCell ref="AS49:AT51"/>
    <mergeCell ref="AM49:AP49"/>
    <mergeCell ref="AM50:AP50"/>
  </mergeCells>
  <hyperlinks>
    <hyperlink ref="A56" location="'SO01 - 03 - stavební úpravy'!C2" display="/"/>
    <hyperlink ref="A57" location="'SO01 - 02 - střecha'!C2" display="/"/>
    <hyperlink ref="A58" location="'SO01 - 01 - Sanace'!C2" display="/"/>
    <hyperlink ref="A60" location="'SO 02 - Oprava silnoproud...'!C2" display="/"/>
    <hyperlink ref="A61" location="'SO 02.1 - Stavební přípom...'!C2" display="/"/>
    <hyperlink ref="A62" location="'SO03 - bytová jednotka'!C2" display="/"/>
    <hyperlink ref="A63" location="'VRN - Vedlejší rozpočtové...'!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1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9"/>
      <c r="M2" s="379"/>
      <c r="N2" s="379"/>
      <c r="O2" s="379"/>
      <c r="P2" s="379"/>
      <c r="Q2" s="379"/>
      <c r="R2" s="379"/>
      <c r="S2" s="379"/>
      <c r="T2" s="379"/>
      <c r="U2" s="379"/>
      <c r="V2" s="379"/>
      <c r="AT2" s="18" t="s">
        <v>82</v>
      </c>
    </row>
    <row r="3" spans="1:46" s="1" customFormat="1" ht="6.95" customHeight="1">
      <c r="B3" s="109"/>
      <c r="C3" s="110"/>
      <c r="D3" s="110"/>
      <c r="E3" s="110"/>
      <c r="F3" s="110"/>
      <c r="G3" s="110"/>
      <c r="H3" s="110"/>
      <c r="I3" s="110"/>
      <c r="J3" s="110"/>
      <c r="K3" s="110"/>
      <c r="L3" s="21"/>
      <c r="AT3" s="18" t="s">
        <v>77</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80" t="str">
        <f>'Rekapitulace zakázky'!K6</f>
        <v>Olomouc - Nová ulice ON - oprava</v>
      </c>
      <c r="F7" s="381"/>
      <c r="G7" s="381"/>
      <c r="H7" s="381"/>
      <c r="L7" s="21"/>
    </row>
    <row r="8" spans="1:46" s="1" customFormat="1" ht="12" customHeight="1">
      <c r="B8" s="21"/>
      <c r="D8" s="113" t="s">
        <v>105</v>
      </c>
      <c r="L8" s="21"/>
    </row>
    <row r="9" spans="1:46" s="2" customFormat="1" ht="16.5" customHeight="1">
      <c r="A9" s="35"/>
      <c r="B9" s="40"/>
      <c r="C9" s="35"/>
      <c r="D9" s="35"/>
      <c r="E9" s="380" t="s">
        <v>106</v>
      </c>
      <c r="F9" s="382"/>
      <c r="G9" s="382"/>
      <c r="H9" s="382"/>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83" t="s">
        <v>108</v>
      </c>
      <c r="F11" s="382"/>
      <c r="G11" s="382"/>
      <c r="H11" s="382"/>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f>'Rekapitulace zakázky'!AN8</f>
        <v>0</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24</v>
      </c>
      <c r="E16" s="35"/>
      <c r="F16" s="35"/>
      <c r="G16" s="35"/>
      <c r="H16" s="35"/>
      <c r="I16" s="113" t="s">
        <v>25</v>
      </c>
      <c r="J16" s="104" t="str">
        <f>IF('Rekapitulace zakázky'!AN10="","",'Rekapitulace zakázky'!AN10)</f>
        <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tr">
        <f>IF('Rekapitulace zakázky'!E11="","",'Rekapitulace zakázky'!E11)</f>
        <v xml:space="preserve"> </v>
      </c>
      <c r="F17" s="35"/>
      <c r="G17" s="35"/>
      <c r="H17" s="35"/>
      <c r="I17" s="113" t="s">
        <v>26</v>
      </c>
      <c r="J17" s="104" t="str">
        <f>IF('Rekapitulace zakázky'!AN11="","",'Rekapitulace zakázky'!AN11)</f>
        <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27</v>
      </c>
      <c r="E19" s="35"/>
      <c r="F19" s="35"/>
      <c r="G19" s="35"/>
      <c r="H19" s="35"/>
      <c r="I19" s="113" t="s">
        <v>25</v>
      </c>
      <c r="J19" s="31" t="str">
        <f>'Rekapitulace zakázky'!AN13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zakázky'!E14</f>
        <v>Vyplň údaj</v>
      </c>
      <c r="F20" s="385"/>
      <c r="G20" s="385"/>
      <c r="H20" s="385"/>
      <c r="I20" s="113" t="s">
        <v>26</v>
      </c>
      <c r="J20" s="31" t="str">
        <f>'Rekapitulace zakázky'!AN14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29</v>
      </c>
      <c r="E22" s="35"/>
      <c r="F22" s="35"/>
      <c r="G22" s="35"/>
      <c r="H22" s="35"/>
      <c r="I22" s="113" t="s">
        <v>25</v>
      </c>
      <c r="J22" s="104" t="str">
        <f>IF('Rekapitulace zakázky'!AN16="","",'Rekapitulace zakázky'!AN16)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zakázky'!E17="","",'Rekapitulace zakázky'!E17)</f>
        <v xml:space="preserve"> </v>
      </c>
      <c r="F23" s="35"/>
      <c r="G23" s="35"/>
      <c r="H23" s="35"/>
      <c r="I23" s="113" t="s">
        <v>26</v>
      </c>
      <c r="J23" s="104" t="str">
        <f>IF('Rekapitulace zakázky'!AN17="","",'Rekapitulace zakázky'!AN17)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31</v>
      </c>
      <c r="E25" s="35"/>
      <c r="F25" s="35"/>
      <c r="G25" s="35"/>
      <c r="H25" s="35"/>
      <c r="I25" s="113" t="s">
        <v>25</v>
      </c>
      <c r="J25" s="104" t="str">
        <f>IF('Rekapitulace zakázky'!AN19="","",'Rekapitulace zakázky'!AN19)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zakázky'!E20="","",'Rekapitulace zakázky'!E20)</f>
        <v xml:space="preserve"> </v>
      </c>
      <c r="F26" s="35"/>
      <c r="G26" s="35"/>
      <c r="H26" s="35"/>
      <c r="I26" s="113" t="s">
        <v>26</v>
      </c>
      <c r="J26" s="104" t="str">
        <f>IF('Rekapitulace zakázky'!AN20="","",'Rekapitulace zakázky'!AN20)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32</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86" t="s">
        <v>19</v>
      </c>
      <c r="F29" s="386"/>
      <c r="G29" s="386"/>
      <c r="H29" s="386"/>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34</v>
      </c>
      <c r="E32" s="35"/>
      <c r="F32" s="35"/>
      <c r="G32" s="35"/>
      <c r="H32" s="35"/>
      <c r="I32" s="35"/>
      <c r="J32" s="121">
        <f>ROUND(J116,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36</v>
      </c>
      <c r="G34" s="35"/>
      <c r="H34" s="35"/>
      <c r="I34" s="122" t="s">
        <v>35</v>
      </c>
      <c r="J34" s="122" t="s">
        <v>37</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38</v>
      </c>
      <c r="E35" s="113" t="s">
        <v>39</v>
      </c>
      <c r="F35" s="124">
        <f>ROUND((SUM(BE116:BE610)),  2)</f>
        <v>0</v>
      </c>
      <c r="G35" s="35"/>
      <c r="H35" s="35"/>
      <c r="I35" s="125">
        <v>0.21</v>
      </c>
      <c r="J35" s="124">
        <f>ROUND(((SUM(BE116:BE610))*I35),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40</v>
      </c>
      <c r="F36" s="124">
        <f>ROUND((SUM(BF116:BF610)),  2)</f>
        <v>0</v>
      </c>
      <c r="G36" s="35"/>
      <c r="H36" s="35"/>
      <c r="I36" s="125">
        <v>0.15</v>
      </c>
      <c r="J36" s="124">
        <f>ROUND(((SUM(BF116:BF610))*I36),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41</v>
      </c>
      <c r="F37" s="124">
        <f>ROUND((SUM(BG116:BG610)),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42</v>
      </c>
      <c r="F38" s="124">
        <f>ROUND((SUM(BH116:BH610)),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43</v>
      </c>
      <c r="F39" s="124">
        <f>ROUND((SUM(BI116:BI610)),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44</v>
      </c>
      <c r="E41" s="128"/>
      <c r="F41" s="128"/>
      <c r="G41" s="129" t="s">
        <v>45</v>
      </c>
      <c r="H41" s="130" t="s">
        <v>46</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7" t="str">
        <f>E7</f>
        <v>Olomouc - Nová ulice ON - oprava</v>
      </c>
      <c r="F50" s="388"/>
      <c r="G50" s="388"/>
      <c r="H50" s="388"/>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87" t="s">
        <v>106</v>
      </c>
      <c r="F52" s="389"/>
      <c r="G52" s="389"/>
      <c r="H52" s="389"/>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6" t="str">
        <f>E11</f>
        <v>SO01 - 03 - stavební úpravy</v>
      </c>
      <c r="F54" s="389"/>
      <c r="G54" s="389"/>
      <c r="H54" s="389"/>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f>IF(J14="","",J14)</f>
        <v>0</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24</v>
      </c>
      <c r="D58" s="37"/>
      <c r="E58" s="37"/>
      <c r="F58" s="28" t="str">
        <f>E17</f>
        <v xml:space="preserve"> </v>
      </c>
      <c r="G58" s="37"/>
      <c r="H58" s="37"/>
      <c r="I58" s="30" t="s">
        <v>29</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27</v>
      </c>
      <c r="D59" s="37"/>
      <c r="E59" s="37"/>
      <c r="F59" s="28" t="str">
        <f>IF(E20="","",E20)</f>
        <v>Vyplň údaj</v>
      </c>
      <c r="G59" s="37"/>
      <c r="H59" s="37"/>
      <c r="I59" s="30" t="s">
        <v>31</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66</v>
      </c>
      <c r="D63" s="37"/>
      <c r="E63" s="37"/>
      <c r="F63" s="37"/>
      <c r="G63" s="37"/>
      <c r="H63" s="37"/>
      <c r="I63" s="37"/>
      <c r="J63" s="78">
        <f>J116</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113</v>
      </c>
      <c r="E64" s="144"/>
      <c r="F64" s="144"/>
      <c r="G64" s="144"/>
      <c r="H64" s="144"/>
      <c r="I64" s="144"/>
      <c r="J64" s="145">
        <f>J117</f>
        <v>0</v>
      </c>
      <c r="K64" s="142"/>
      <c r="L64" s="146"/>
    </row>
    <row r="65" spans="2:12" s="10" customFormat="1" ht="19.899999999999999" customHeight="1">
      <c r="B65" s="147"/>
      <c r="C65" s="98"/>
      <c r="D65" s="148" t="s">
        <v>114</v>
      </c>
      <c r="E65" s="149"/>
      <c r="F65" s="149"/>
      <c r="G65" s="149"/>
      <c r="H65" s="149"/>
      <c r="I65" s="149"/>
      <c r="J65" s="150">
        <f>J118</f>
        <v>0</v>
      </c>
      <c r="K65" s="98"/>
      <c r="L65" s="151"/>
    </row>
    <row r="66" spans="2:12" s="10" customFormat="1" ht="19.899999999999999" customHeight="1">
      <c r="B66" s="147"/>
      <c r="C66" s="98"/>
      <c r="D66" s="148" t="s">
        <v>115</v>
      </c>
      <c r="E66" s="149"/>
      <c r="F66" s="149"/>
      <c r="G66" s="149"/>
      <c r="H66" s="149"/>
      <c r="I66" s="149"/>
      <c r="J66" s="150">
        <f>J134</f>
        <v>0</v>
      </c>
      <c r="K66" s="98"/>
      <c r="L66" s="151"/>
    </row>
    <row r="67" spans="2:12" s="10" customFormat="1" ht="19.899999999999999" customHeight="1">
      <c r="B67" s="147"/>
      <c r="C67" s="98"/>
      <c r="D67" s="148" t="s">
        <v>116</v>
      </c>
      <c r="E67" s="149"/>
      <c r="F67" s="149"/>
      <c r="G67" s="149"/>
      <c r="H67" s="149"/>
      <c r="I67" s="149"/>
      <c r="J67" s="150">
        <f>J143</f>
        <v>0</v>
      </c>
      <c r="K67" s="98"/>
      <c r="L67" s="151"/>
    </row>
    <row r="68" spans="2:12" s="10" customFormat="1" ht="19.899999999999999" customHeight="1">
      <c r="B68" s="147"/>
      <c r="C68" s="98"/>
      <c r="D68" s="148" t="s">
        <v>117</v>
      </c>
      <c r="E68" s="149"/>
      <c r="F68" s="149"/>
      <c r="G68" s="149"/>
      <c r="H68" s="149"/>
      <c r="I68" s="149"/>
      <c r="J68" s="150">
        <f>J151</f>
        <v>0</v>
      </c>
      <c r="K68" s="98"/>
      <c r="L68" s="151"/>
    </row>
    <row r="69" spans="2:12" s="10" customFormat="1" ht="19.899999999999999" customHeight="1">
      <c r="B69" s="147"/>
      <c r="C69" s="98"/>
      <c r="D69" s="148" t="s">
        <v>118</v>
      </c>
      <c r="E69" s="149"/>
      <c r="F69" s="149"/>
      <c r="G69" s="149"/>
      <c r="H69" s="149"/>
      <c r="I69" s="149"/>
      <c r="J69" s="150">
        <f>J155</f>
        <v>0</v>
      </c>
      <c r="K69" s="98"/>
      <c r="L69" s="151"/>
    </row>
    <row r="70" spans="2:12" s="10" customFormat="1" ht="19.899999999999999" customHeight="1">
      <c r="B70" s="147"/>
      <c r="C70" s="98"/>
      <c r="D70" s="148" t="s">
        <v>119</v>
      </c>
      <c r="E70" s="149"/>
      <c r="F70" s="149"/>
      <c r="G70" s="149"/>
      <c r="H70" s="149"/>
      <c r="I70" s="149"/>
      <c r="J70" s="150">
        <f>J166</f>
        <v>0</v>
      </c>
      <c r="K70" s="98"/>
      <c r="L70" s="151"/>
    </row>
    <row r="71" spans="2:12" s="10" customFormat="1" ht="19.899999999999999" customHeight="1">
      <c r="B71" s="147"/>
      <c r="C71" s="98"/>
      <c r="D71" s="148" t="s">
        <v>120</v>
      </c>
      <c r="E71" s="149"/>
      <c r="F71" s="149"/>
      <c r="G71" s="149"/>
      <c r="H71" s="149"/>
      <c r="I71" s="149"/>
      <c r="J71" s="150">
        <f>J275</f>
        <v>0</v>
      </c>
      <c r="K71" s="98"/>
      <c r="L71" s="151"/>
    </row>
    <row r="72" spans="2:12" s="10" customFormat="1" ht="19.899999999999999" customHeight="1">
      <c r="B72" s="147"/>
      <c r="C72" s="98"/>
      <c r="D72" s="148" t="s">
        <v>121</v>
      </c>
      <c r="E72" s="149"/>
      <c r="F72" s="149"/>
      <c r="G72" s="149"/>
      <c r="H72" s="149"/>
      <c r="I72" s="149"/>
      <c r="J72" s="150">
        <f>J282</f>
        <v>0</v>
      </c>
      <c r="K72" s="98"/>
      <c r="L72" s="151"/>
    </row>
    <row r="73" spans="2:12" s="10" customFormat="1" ht="19.899999999999999" customHeight="1">
      <c r="B73" s="147"/>
      <c r="C73" s="98"/>
      <c r="D73" s="148" t="s">
        <v>122</v>
      </c>
      <c r="E73" s="149"/>
      <c r="F73" s="149"/>
      <c r="G73" s="149"/>
      <c r="H73" s="149"/>
      <c r="I73" s="149"/>
      <c r="J73" s="150">
        <f>J353</f>
        <v>0</v>
      </c>
      <c r="K73" s="98"/>
      <c r="L73" s="151"/>
    </row>
    <row r="74" spans="2:12" s="10" customFormat="1" ht="19.899999999999999" customHeight="1">
      <c r="B74" s="147"/>
      <c r="C74" s="98"/>
      <c r="D74" s="148" t="s">
        <v>123</v>
      </c>
      <c r="E74" s="149"/>
      <c r="F74" s="149"/>
      <c r="G74" s="149"/>
      <c r="H74" s="149"/>
      <c r="I74" s="149"/>
      <c r="J74" s="150">
        <f>J359</f>
        <v>0</v>
      </c>
      <c r="K74" s="98"/>
      <c r="L74" s="151"/>
    </row>
    <row r="75" spans="2:12" s="9" customFormat="1" ht="24.95" customHeight="1">
      <c r="B75" s="141"/>
      <c r="C75" s="142"/>
      <c r="D75" s="143" t="s">
        <v>124</v>
      </c>
      <c r="E75" s="144"/>
      <c r="F75" s="144"/>
      <c r="G75" s="144"/>
      <c r="H75" s="144"/>
      <c r="I75" s="144"/>
      <c r="J75" s="145">
        <f>J361</f>
        <v>0</v>
      </c>
      <c r="K75" s="142"/>
      <c r="L75" s="146"/>
    </row>
    <row r="76" spans="2:12" s="10" customFormat="1" ht="19.899999999999999" customHeight="1">
      <c r="B76" s="147"/>
      <c r="C76" s="98"/>
      <c r="D76" s="148" t="s">
        <v>125</v>
      </c>
      <c r="E76" s="149"/>
      <c r="F76" s="149"/>
      <c r="G76" s="149"/>
      <c r="H76" s="149"/>
      <c r="I76" s="149"/>
      <c r="J76" s="150">
        <f>J362</f>
        <v>0</v>
      </c>
      <c r="K76" s="98"/>
      <c r="L76" s="151"/>
    </row>
    <row r="77" spans="2:12" s="10" customFormat="1" ht="19.899999999999999" customHeight="1">
      <c r="B77" s="147"/>
      <c r="C77" s="98"/>
      <c r="D77" s="148" t="s">
        <v>126</v>
      </c>
      <c r="E77" s="149"/>
      <c r="F77" s="149"/>
      <c r="G77" s="149"/>
      <c r="H77" s="149"/>
      <c r="I77" s="149"/>
      <c r="J77" s="150">
        <f>J374</f>
        <v>0</v>
      </c>
      <c r="K77" s="98"/>
      <c r="L77" s="151"/>
    </row>
    <row r="78" spans="2:12" s="10" customFormat="1" ht="19.899999999999999" customHeight="1">
      <c r="B78" s="147"/>
      <c r="C78" s="98"/>
      <c r="D78" s="148" t="s">
        <v>127</v>
      </c>
      <c r="E78" s="149"/>
      <c r="F78" s="149"/>
      <c r="G78" s="149"/>
      <c r="H78" s="149"/>
      <c r="I78" s="149"/>
      <c r="J78" s="150">
        <f>J386</f>
        <v>0</v>
      </c>
      <c r="K78" s="98"/>
      <c r="L78" s="151"/>
    </row>
    <row r="79" spans="2:12" s="10" customFormat="1" ht="19.899999999999999" customHeight="1">
      <c r="B79" s="147"/>
      <c r="C79" s="98"/>
      <c r="D79" s="148" t="s">
        <v>128</v>
      </c>
      <c r="E79" s="149"/>
      <c r="F79" s="149"/>
      <c r="G79" s="149"/>
      <c r="H79" s="149"/>
      <c r="I79" s="149"/>
      <c r="J79" s="150">
        <f>J392</f>
        <v>0</v>
      </c>
      <c r="K79" s="98"/>
      <c r="L79" s="151"/>
    </row>
    <row r="80" spans="2:12" s="10" customFormat="1" ht="19.899999999999999" customHeight="1">
      <c r="B80" s="147"/>
      <c r="C80" s="98"/>
      <c r="D80" s="148" t="s">
        <v>129</v>
      </c>
      <c r="E80" s="149"/>
      <c r="F80" s="149"/>
      <c r="G80" s="149"/>
      <c r="H80" s="149"/>
      <c r="I80" s="149"/>
      <c r="J80" s="150">
        <f>J406</f>
        <v>0</v>
      </c>
      <c r="K80" s="98"/>
      <c r="L80" s="151"/>
    </row>
    <row r="81" spans="1:31" s="10" customFormat="1" ht="19.899999999999999" customHeight="1">
      <c r="B81" s="147"/>
      <c r="C81" s="98"/>
      <c r="D81" s="148" t="s">
        <v>130</v>
      </c>
      <c r="E81" s="149"/>
      <c r="F81" s="149"/>
      <c r="G81" s="149"/>
      <c r="H81" s="149"/>
      <c r="I81" s="149"/>
      <c r="J81" s="150">
        <f>J414</f>
        <v>0</v>
      </c>
      <c r="K81" s="98"/>
      <c r="L81" s="151"/>
    </row>
    <row r="82" spans="1:31" s="10" customFormat="1" ht="19.899999999999999" customHeight="1">
      <c r="B82" s="147"/>
      <c r="C82" s="98"/>
      <c r="D82" s="148" t="s">
        <v>131</v>
      </c>
      <c r="E82" s="149"/>
      <c r="F82" s="149"/>
      <c r="G82" s="149"/>
      <c r="H82" s="149"/>
      <c r="I82" s="149"/>
      <c r="J82" s="150">
        <f>J417</f>
        <v>0</v>
      </c>
      <c r="K82" s="98"/>
      <c r="L82" s="151"/>
    </row>
    <row r="83" spans="1:31" s="10" customFormat="1" ht="19.899999999999999" customHeight="1">
      <c r="B83" s="147"/>
      <c r="C83" s="98"/>
      <c r="D83" s="148" t="s">
        <v>132</v>
      </c>
      <c r="E83" s="149"/>
      <c r="F83" s="149"/>
      <c r="G83" s="149"/>
      <c r="H83" s="149"/>
      <c r="I83" s="149"/>
      <c r="J83" s="150">
        <f>J420</f>
        <v>0</v>
      </c>
      <c r="K83" s="98"/>
      <c r="L83" s="151"/>
    </row>
    <row r="84" spans="1:31" s="10" customFormat="1" ht="19.899999999999999" customHeight="1">
      <c r="B84" s="147"/>
      <c r="C84" s="98"/>
      <c r="D84" s="148" t="s">
        <v>133</v>
      </c>
      <c r="E84" s="149"/>
      <c r="F84" s="149"/>
      <c r="G84" s="149"/>
      <c r="H84" s="149"/>
      <c r="I84" s="149"/>
      <c r="J84" s="150">
        <f>J424</f>
        <v>0</v>
      </c>
      <c r="K84" s="98"/>
      <c r="L84" s="151"/>
    </row>
    <row r="85" spans="1:31" s="10" customFormat="1" ht="19.899999999999999" customHeight="1">
      <c r="B85" s="147"/>
      <c r="C85" s="98"/>
      <c r="D85" s="148" t="s">
        <v>134</v>
      </c>
      <c r="E85" s="149"/>
      <c r="F85" s="149"/>
      <c r="G85" s="149"/>
      <c r="H85" s="149"/>
      <c r="I85" s="149"/>
      <c r="J85" s="150">
        <f>J431</f>
        <v>0</v>
      </c>
      <c r="K85" s="98"/>
      <c r="L85" s="151"/>
    </row>
    <row r="86" spans="1:31" s="10" customFormat="1" ht="19.899999999999999" customHeight="1">
      <c r="B86" s="147"/>
      <c r="C86" s="98"/>
      <c r="D86" s="148" t="s">
        <v>135</v>
      </c>
      <c r="E86" s="149"/>
      <c r="F86" s="149"/>
      <c r="G86" s="149"/>
      <c r="H86" s="149"/>
      <c r="I86" s="149"/>
      <c r="J86" s="150">
        <f>J451</f>
        <v>0</v>
      </c>
      <c r="K86" s="98"/>
      <c r="L86" s="151"/>
    </row>
    <row r="87" spans="1:31" s="10" customFormat="1" ht="19.899999999999999" customHeight="1">
      <c r="B87" s="147"/>
      <c r="C87" s="98"/>
      <c r="D87" s="148" t="s">
        <v>136</v>
      </c>
      <c r="E87" s="149"/>
      <c r="F87" s="149"/>
      <c r="G87" s="149"/>
      <c r="H87" s="149"/>
      <c r="I87" s="149"/>
      <c r="J87" s="150">
        <f>J462</f>
        <v>0</v>
      </c>
      <c r="K87" s="98"/>
      <c r="L87" s="151"/>
    </row>
    <row r="88" spans="1:31" s="10" customFormat="1" ht="19.899999999999999" customHeight="1">
      <c r="B88" s="147"/>
      <c r="C88" s="98"/>
      <c r="D88" s="148" t="s">
        <v>137</v>
      </c>
      <c r="E88" s="149"/>
      <c r="F88" s="149"/>
      <c r="G88" s="149"/>
      <c r="H88" s="149"/>
      <c r="I88" s="149"/>
      <c r="J88" s="150">
        <f>J466</f>
        <v>0</v>
      </c>
      <c r="K88" s="98"/>
      <c r="L88" s="151"/>
    </row>
    <row r="89" spans="1:31" s="10" customFormat="1" ht="19.899999999999999" customHeight="1">
      <c r="B89" s="147"/>
      <c r="C89" s="98"/>
      <c r="D89" s="148" t="s">
        <v>138</v>
      </c>
      <c r="E89" s="149"/>
      <c r="F89" s="149"/>
      <c r="G89" s="149"/>
      <c r="H89" s="149"/>
      <c r="I89" s="149"/>
      <c r="J89" s="150">
        <f>J492</f>
        <v>0</v>
      </c>
      <c r="K89" s="98"/>
      <c r="L89" s="151"/>
    </row>
    <row r="90" spans="1:31" s="10" customFormat="1" ht="19.899999999999999" customHeight="1">
      <c r="B90" s="147"/>
      <c r="C90" s="98"/>
      <c r="D90" s="148" t="s">
        <v>139</v>
      </c>
      <c r="E90" s="149"/>
      <c r="F90" s="149"/>
      <c r="G90" s="149"/>
      <c r="H90" s="149"/>
      <c r="I90" s="149"/>
      <c r="J90" s="150">
        <f>J501</f>
        <v>0</v>
      </c>
      <c r="K90" s="98"/>
      <c r="L90" s="151"/>
    </row>
    <row r="91" spans="1:31" s="10" customFormat="1" ht="19.899999999999999" customHeight="1">
      <c r="B91" s="147"/>
      <c r="C91" s="98"/>
      <c r="D91" s="148" t="s">
        <v>140</v>
      </c>
      <c r="E91" s="149"/>
      <c r="F91" s="149"/>
      <c r="G91" s="149"/>
      <c r="H91" s="149"/>
      <c r="I91" s="149"/>
      <c r="J91" s="150">
        <f>J526</f>
        <v>0</v>
      </c>
      <c r="K91" s="98"/>
      <c r="L91" s="151"/>
    </row>
    <row r="92" spans="1:31" s="10" customFormat="1" ht="19.899999999999999" customHeight="1">
      <c r="B92" s="147"/>
      <c r="C92" s="98"/>
      <c r="D92" s="148" t="s">
        <v>141</v>
      </c>
      <c r="E92" s="149"/>
      <c r="F92" s="149"/>
      <c r="G92" s="149"/>
      <c r="H92" s="149"/>
      <c r="I92" s="149"/>
      <c r="J92" s="150">
        <f>J553</f>
        <v>0</v>
      </c>
      <c r="K92" s="98"/>
      <c r="L92" s="151"/>
    </row>
    <row r="93" spans="1:31" s="9" customFormat="1" ht="24.95" customHeight="1">
      <c r="B93" s="141"/>
      <c r="C93" s="142"/>
      <c r="D93" s="143" t="s">
        <v>142</v>
      </c>
      <c r="E93" s="144"/>
      <c r="F93" s="144"/>
      <c r="G93" s="144"/>
      <c r="H93" s="144"/>
      <c r="I93" s="144"/>
      <c r="J93" s="145">
        <f>J597</f>
        <v>0</v>
      </c>
      <c r="K93" s="142"/>
      <c r="L93" s="146"/>
    </row>
    <row r="94" spans="1:31" s="9" customFormat="1" ht="24.95" customHeight="1">
      <c r="B94" s="141"/>
      <c r="C94" s="142"/>
      <c r="D94" s="143" t="s">
        <v>143</v>
      </c>
      <c r="E94" s="144"/>
      <c r="F94" s="144"/>
      <c r="G94" s="144"/>
      <c r="H94" s="144"/>
      <c r="I94" s="144"/>
      <c r="J94" s="145">
        <f>J601</f>
        <v>0</v>
      </c>
      <c r="K94" s="142"/>
      <c r="L94" s="146"/>
    </row>
    <row r="95" spans="1:31" s="2" customFormat="1" ht="21.75" customHeight="1">
      <c r="A95" s="35"/>
      <c r="B95" s="36"/>
      <c r="C95" s="37"/>
      <c r="D95" s="37"/>
      <c r="E95" s="37"/>
      <c r="F95" s="37"/>
      <c r="G95" s="37"/>
      <c r="H95" s="37"/>
      <c r="I95" s="37"/>
      <c r="J95" s="37"/>
      <c r="K95" s="37"/>
      <c r="L95" s="114"/>
      <c r="S95" s="35"/>
      <c r="T95" s="35"/>
      <c r="U95" s="35"/>
      <c r="V95" s="35"/>
      <c r="W95" s="35"/>
      <c r="X95" s="35"/>
      <c r="Y95" s="35"/>
      <c r="Z95" s="35"/>
      <c r="AA95" s="35"/>
      <c r="AB95" s="35"/>
      <c r="AC95" s="35"/>
      <c r="AD95" s="35"/>
      <c r="AE95" s="35"/>
    </row>
    <row r="96" spans="1:31" s="2" customFormat="1" ht="6.95" customHeight="1">
      <c r="A96" s="35"/>
      <c r="B96" s="48"/>
      <c r="C96" s="49"/>
      <c r="D96" s="49"/>
      <c r="E96" s="49"/>
      <c r="F96" s="49"/>
      <c r="G96" s="49"/>
      <c r="H96" s="49"/>
      <c r="I96" s="49"/>
      <c r="J96" s="49"/>
      <c r="K96" s="49"/>
      <c r="L96" s="114"/>
      <c r="S96" s="35"/>
      <c r="T96" s="35"/>
      <c r="U96" s="35"/>
      <c r="V96" s="35"/>
      <c r="W96" s="35"/>
      <c r="X96" s="35"/>
      <c r="Y96" s="35"/>
      <c r="Z96" s="35"/>
      <c r="AA96" s="35"/>
      <c r="AB96" s="35"/>
      <c r="AC96" s="35"/>
      <c r="AD96" s="35"/>
      <c r="AE96" s="35"/>
    </row>
    <row r="100" spans="1:31" s="2" customFormat="1" ht="6.95" customHeight="1">
      <c r="A100" s="35"/>
      <c r="B100" s="50"/>
      <c r="C100" s="51"/>
      <c r="D100" s="51"/>
      <c r="E100" s="51"/>
      <c r="F100" s="51"/>
      <c r="G100" s="51"/>
      <c r="H100" s="51"/>
      <c r="I100" s="51"/>
      <c r="J100" s="51"/>
      <c r="K100" s="51"/>
      <c r="L100" s="114"/>
      <c r="S100" s="35"/>
      <c r="T100" s="35"/>
      <c r="U100" s="35"/>
      <c r="V100" s="35"/>
      <c r="W100" s="35"/>
      <c r="X100" s="35"/>
      <c r="Y100" s="35"/>
      <c r="Z100" s="35"/>
      <c r="AA100" s="35"/>
      <c r="AB100" s="35"/>
      <c r="AC100" s="35"/>
      <c r="AD100" s="35"/>
      <c r="AE100" s="35"/>
    </row>
    <row r="101" spans="1:31" s="2" customFormat="1" ht="24.95" customHeight="1">
      <c r="A101" s="35"/>
      <c r="B101" s="36"/>
      <c r="C101" s="24" t="s">
        <v>144</v>
      </c>
      <c r="D101" s="37"/>
      <c r="E101" s="37"/>
      <c r="F101" s="37"/>
      <c r="G101" s="37"/>
      <c r="H101" s="37"/>
      <c r="I101" s="37"/>
      <c r="J101" s="37"/>
      <c r="K101" s="37"/>
      <c r="L101" s="114"/>
      <c r="S101" s="35"/>
      <c r="T101" s="35"/>
      <c r="U101" s="35"/>
      <c r="V101" s="35"/>
      <c r="W101" s="35"/>
      <c r="X101" s="35"/>
      <c r="Y101" s="35"/>
      <c r="Z101" s="35"/>
      <c r="AA101" s="35"/>
      <c r="AB101" s="35"/>
      <c r="AC101" s="35"/>
      <c r="AD101" s="35"/>
      <c r="AE101" s="35"/>
    </row>
    <row r="102" spans="1:31" s="2" customFormat="1" ht="6.95" customHeight="1">
      <c r="A102" s="35"/>
      <c r="B102" s="36"/>
      <c r="C102" s="37"/>
      <c r="D102" s="37"/>
      <c r="E102" s="37"/>
      <c r="F102" s="37"/>
      <c r="G102" s="37"/>
      <c r="H102" s="37"/>
      <c r="I102" s="37"/>
      <c r="J102" s="37"/>
      <c r="K102" s="37"/>
      <c r="L102" s="114"/>
      <c r="S102" s="35"/>
      <c r="T102" s="35"/>
      <c r="U102" s="35"/>
      <c r="V102" s="35"/>
      <c r="W102" s="35"/>
      <c r="X102" s="35"/>
      <c r="Y102" s="35"/>
      <c r="Z102" s="35"/>
      <c r="AA102" s="35"/>
      <c r="AB102" s="35"/>
      <c r="AC102" s="35"/>
      <c r="AD102" s="35"/>
      <c r="AE102" s="35"/>
    </row>
    <row r="103" spans="1:31" s="2" customFormat="1" ht="12" customHeight="1">
      <c r="A103" s="35"/>
      <c r="B103" s="36"/>
      <c r="C103" s="30" t="s">
        <v>16</v>
      </c>
      <c r="D103" s="37"/>
      <c r="E103" s="37"/>
      <c r="F103" s="37"/>
      <c r="G103" s="37"/>
      <c r="H103" s="37"/>
      <c r="I103" s="37"/>
      <c r="J103" s="37"/>
      <c r="K103" s="37"/>
      <c r="L103" s="114"/>
      <c r="S103" s="35"/>
      <c r="T103" s="35"/>
      <c r="U103" s="35"/>
      <c r="V103" s="35"/>
      <c r="W103" s="35"/>
      <c r="X103" s="35"/>
      <c r="Y103" s="35"/>
      <c r="Z103" s="35"/>
      <c r="AA103" s="35"/>
      <c r="AB103" s="35"/>
      <c r="AC103" s="35"/>
      <c r="AD103" s="35"/>
      <c r="AE103" s="35"/>
    </row>
    <row r="104" spans="1:31" s="2" customFormat="1" ht="16.5" customHeight="1">
      <c r="A104" s="35"/>
      <c r="B104" s="36"/>
      <c r="C104" s="37"/>
      <c r="D104" s="37"/>
      <c r="E104" s="387" t="str">
        <f>E7</f>
        <v>Olomouc - Nová ulice ON - oprava</v>
      </c>
      <c r="F104" s="388"/>
      <c r="G104" s="388"/>
      <c r="H104" s="388"/>
      <c r="I104" s="37"/>
      <c r="J104" s="37"/>
      <c r="K104" s="37"/>
      <c r="L104" s="114"/>
      <c r="S104" s="35"/>
      <c r="T104" s="35"/>
      <c r="U104" s="35"/>
      <c r="V104" s="35"/>
      <c r="W104" s="35"/>
      <c r="X104" s="35"/>
      <c r="Y104" s="35"/>
      <c r="Z104" s="35"/>
      <c r="AA104" s="35"/>
      <c r="AB104" s="35"/>
      <c r="AC104" s="35"/>
      <c r="AD104" s="35"/>
      <c r="AE104" s="35"/>
    </row>
    <row r="105" spans="1:31" s="1" customFormat="1" ht="12" customHeight="1">
      <c r="B105" s="22"/>
      <c r="C105" s="30" t="s">
        <v>105</v>
      </c>
      <c r="D105" s="23"/>
      <c r="E105" s="23"/>
      <c r="F105" s="23"/>
      <c r="G105" s="23"/>
      <c r="H105" s="23"/>
      <c r="I105" s="23"/>
      <c r="J105" s="23"/>
      <c r="K105" s="23"/>
      <c r="L105" s="21"/>
    </row>
    <row r="106" spans="1:31" s="2" customFormat="1" ht="16.5" customHeight="1">
      <c r="A106" s="35"/>
      <c r="B106" s="36"/>
      <c r="C106" s="37"/>
      <c r="D106" s="37"/>
      <c r="E106" s="387" t="s">
        <v>106</v>
      </c>
      <c r="F106" s="389"/>
      <c r="G106" s="389"/>
      <c r="H106" s="389"/>
      <c r="I106" s="37"/>
      <c r="J106" s="37"/>
      <c r="K106" s="37"/>
      <c r="L106" s="114"/>
      <c r="S106" s="35"/>
      <c r="T106" s="35"/>
      <c r="U106" s="35"/>
      <c r="V106" s="35"/>
      <c r="W106" s="35"/>
      <c r="X106" s="35"/>
      <c r="Y106" s="35"/>
      <c r="Z106" s="35"/>
      <c r="AA106" s="35"/>
      <c r="AB106" s="35"/>
      <c r="AC106" s="35"/>
      <c r="AD106" s="35"/>
      <c r="AE106" s="35"/>
    </row>
    <row r="107" spans="1:31" s="2" customFormat="1" ht="12" customHeight="1">
      <c r="A107" s="35"/>
      <c r="B107" s="36"/>
      <c r="C107" s="30" t="s">
        <v>107</v>
      </c>
      <c r="D107" s="37"/>
      <c r="E107" s="37"/>
      <c r="F107" s="37"/>
      <c r="G107" s="37"/>
      <c r="H107" s="37"/>
      <c r="I107" s="37"/>
      <c r="J107" s="37"/>
      <c r="K107" s="37"/>
      <c r="L107" s="114"/>
      <c r="S107" s="35"/>
      <c r="T107" s="35"/>
      <c r="U107" s="35"/>
      <c r="V107" s="35"/>
      <c r="W107" s="35"/>
      <c r="X107" s="35"/>
      <c r="Y107" s="35"/>
      <c r="Z107" s="35"/>
      <c r="AA107" s="35"/>
      <c r="AB107" s="35"/>
      <c r="AC107" s="35"/>
      <c r="AD107" s="35"/>
      <c r="AE107" s="35"/>
    </row>
    <row r="108" spans="1:31" s="2" customFormat="1" ht="16.5" customHeight="1">
      <c r="A108" s="35"/>
      <c r="B108" s="36"/>
      <c r="C108" s="37"/>
      <c r="D108" s="37"/>
      <c r="E108" s="336" t="str">
        <f>E11</f>
        <v>SO01 - 03 - stavební úpravy</v>
      </c>
      <c r="F108" s="389"/>
      <c r="G108" s="389"/>
      <c r="H108" s="389"/>
      <c r="I108" s="37"/>
      <c r="J108" s="37"/>
      <c r="K108" s="37"/>
      <c r="L108" s="114"/>
      <c r="S108" s="35"/>
      <c r="T108" s="35"/>
      <c r="U108" s="35"/>
      <c r="V108" s="35"/>
      <c r="W108" s="35"/>
      <c r="X108" s="35"/>
      <c r="Y108" s="35"/>
      <c r="Z108" s="35"/>
      <c r="AA108" s="35"/>
      <c r="AB108" s="35"/>
      <c r="AC108" s="35"/>
      <c r="AD108" s="35"/>
      <c r="AE108" s="35"/>
    </row>
    <row r="109" spans="1:31" s="2" customFormat="1" ht="6.95" customHeight="1">
      <c r="A109" s="35"/>
      <c r="B109" s="36"/>
      <c r="C109" s="37"/>
      <c r="D109" s="37"/>
      <c r="E109" s="37"/>
      <c r="F109" s="37"/>
      <c r="G109" s="37"/>
      <c r="H109" s="37"/>
      <c r="I109" s="37"/>
      <c r="J109" s="37"/>
      <c r="K109" s="37"/>
      <c r="L109" s="114"/>
      <c r="S109" s="35"/>
      <c r="T109" s="35"/>
      <c r="U109" s="35"/>
      <c r="V109" s="35"/>
      <c r="W109" s="35"/>
      <c r="X109" s="35"/>
      <c r="Y109" s="35"/>
      <c r="Z109" s="35"/>
      <c r="AA109" s="35"/>
      <c r="AB109" s="35"/>
      <c r="AC109" s="35"/>
      <c r="AD109" s="35"/>
      <c r="AE109" s="35"/>
    </row>
    <row r="110" spans="1:31" s="2" customFormat="1" ht="12" customHeight="1">
      <c r="A110" s="35"/>
      <c r="B110" s="36"/>
      <c r="C110" s="30" t="s">
        <v>21</v>
      </c>
      <c r="D110" s="37"/>
      <c r="E110" s="37"/>
      <c r="F110" s="28" t="str">
        <f>F14</f>
        <v xml:space="preserve"> </v>
      </c>
      <c r="G110" s="37"/>
      <c r="H110" s="37"/>
      <c r="I110" s="30" t="s">
        <v>23</v>
      </c>
      <c r="J110" s="60">
        <f>IF(J14="","",J14)</f>
        <v>0</v>
      </c>
      <c r="K110" s="37"/>
      <c r="L110" s="114"/>
      <c r="S110" s="35"/>
      <c r="T110" s="35"/>
      <c r="U110" s="35"/>
      <c r="V110" s="35"/>
      <c r="W110" s="35"/>
      <c r="X110" s="35"/>
      <c r="Y110" s="35"/>
      <c r="Z110" s="35"/>
      <c r="AA110" s="35"/>
      <c r="AB110" s="35"/>
      <c r="AC110" s="35"/>
      <c r="AD110" s="35"/>
      <c r="AE110" s="35"/>
    </row>
    <row r="111" spans="1:31" s="2" customFormat="1" ht="6.95" customHeight="1">
      <c r="A111" s="35"/>
      <c r="B111" s="36"/>
      <c r="C111" s="37"/>
      <c r="D111" s="37"/>
      <c r="E111" s="37"/>
      <c r="F111" s="37"/>
      <c r="G111" s="37"/>
      <c r="H111" s="37"/>
      <c r="I111" s="37"/>
      <c r="J111" s="37"/>
      <c r="K111" s="37"/>
      <c r="L111" s="114"/>
      <c r="S111" s="35"/>
      <c r="T111" s="35"/>
      <c r="U111" s="35"/>
      <c r="V111" s="35"/>
      <c r="W111" s="35"/>
      <c r="X111" s="35"/>
      <c r="Y111" s="35"/>
      <c r="Z111" s="35"/>
      <c r="AA111" s="35"/>
      <c r="AB111" s="35"/>
      <c r="AC111" s="35"/>
      <c r="AD111" s="35"/>
      <c r="AE111" s="35"/>
    </row>
    <row r="112" spans="1:31" s="2" customFormat="1" ht="15.2" customHeight="1">
      <c r="A112" s="35"/>
      <c r="B112" s="36"/>
      <c r="C112" s="30" t="s">
        <v>24</v>
      </c>
      <c r="D112" s="37"/>
      <c r="E112" s="37"/>
      <c r="F112" s="28" t="str">
        <f>E17</f>
        <v xml:space="preserve"> </v>
      </c>
      <c r="G112" s="37"/>
      <c r="H112" s="37"/>
      <c r="I112" s="30" t="s">
        <v>29</v>
      </c>
      <c r="J112" s="33" t="str">
        <f>E23</f>
        <v xml:space="preserve"> </v>
      </c>
      <c r="K112" s="37"/>
      <c r="L112" s="114"/>
      <c r="S112" s="35"/>
      <c r="T112" s="35"/>
      <c r="U112" s="35"/>
      <c r="V112" s="35"/>
      <c r="W112" s="35"/>
      <c r="X112" s="35"/>
      <c r="Y112" s="35"/>
      <c r="Z112" s="35"/>
      <c r="AA112" s="35"/>
      <c r="AB112" s="35"/>
      <c r="AC112" s="35"/>
      <c r="AD112" s="35"/>
      <c r="AE112" s="35"/>
    </row>
    <row r="113" spans="1:65" s="2" customFormat="1" ht="15.2" customHeight="1">
      <c r="A113" s="35"/>
      <c r="B113" s="36"/>
      <c r="C113" s="30" t="s">
        <v>27</v>
      </c>
      <c r="D113" s="37"/>
      <c r="E113" s="37"/>
      <c r="F113" s="28" t="str">
        <f>IF(E20="","",E20)</f>
        <v>Vyplň údaj</v>
      </c>
      <c r="G113" s="37"/>
      <c r="H113" s="37"/>
      <c r="I113" s="30" t="s">
        <v>31</v>
      </c>
      <c r="J113" s="33" t="str">
        <f>E26</f>
        <v xml:space="preserve"> </v>
      </c>
      <c r="K113" s="37"/>
      <c r="L113" s="114"/>
      <c r="S113" s="35"/>
      <c r="T113" s="35"/>
      <c r="U113" s="35"/>
      <c r="V113" s="35"/>
      <c r="W113" s="35"/>
      <c r="X113" s="35"/>
      <c r="Y113" s="35"/>
      <c r="Z113" s="35"/>
      <c r="AA113" s="35"/>
      <c r="AB113" s="35"/>
      <c r="AC113" s="35"/>
      <c r="AD113" s="35"/>
      <c r="AE113" s="35"/>
    </row>
    <row r="114" spans="1:65" s="2" customFormat="1" ht="10.35" customHeight="1">
      <c r="A114" s="35"/>
      <c r="B114" s="36"/>
      <c r="C114" s="37"/>
      <c r="D114" s="37"/>
      <c r="E114" s="37"/>
      <c r="F114" s="37"/>
      <c r="G114" s="37"/>
      <c r="H114" s="37"/>
      <c r="I114" s="37"/>
      <c r="J114" s="37"/>
      <c r="K114" s="37"/>
      <c r="L114" s="114"/>
      <c r="S114" s="35"/>
      <c r="T114" s="35"/>
      <c r="U114" s="35"/>
      <c r="V114" s="35"/>
      <c r="W114" s="35"/>
      <c r="X114" s="35"/>
      <c r="Y114" s="35"/>
      <c r="Z114" s="35"/>
      <c r="AA114" s="35"/>
      <c r="AB114" s="35"/>
      <c r="AC114" s="35"/>
      <c r="AD114" s="35"/>
      <c r="AE114" s="35"/>
    </row>
    <row r="115" spans="1:65" s="11" customFormat="1" ht="29.25" customHeight="1">
      <c r="A115" s="152"/>
      <c r="B115" s="153"/>
      <c r="C115" s="154" t="s">
        <v>145</v>
      </c>
      <c r="D115" s="155" t="s">
        <v>53</v>
      </c>
      <c r="E115" s="155" t="s">
        <v>49</v>
      </c>
      <c r="F115" s="155" t="s">
        <v>50</v>
      </c>
      <c r="G115" s="155" t="s">
        <v>146</v>
      </c>
      <c r="H115" s="155" t="s">
        <v>147</v>
      </c>
      <c r="I115" s="155" t="s">
        <v>148</v>
      </c>
      <c r="J115" s="155" t="s">
        <v>111</v>
      </c>
      <c r="K115" s="156" t="s">
        <v>149</v>
      </c>
      <c r="L115" s="157"/>
      <c r="M115" s="69" t="s">
        <v>19</v>
      </c>
      <c r="N115" s="70" t="s">
        <v>38</v>
      </c>
      <c r="O115" s="70" t="s">
        <v>150</v>
      </c>
      <c r="P115" s="70" t="s">
        <v>151</v>
      </c>
      <c r="Q115" s="70" t="s">
        <v>152</v>
      </c>
      <c r="R115" s="70" t="s">
        <v>153</v>
      </c>
      <c r="S115" s="70" t="s">
        <v>154</v>
      </c>
      <c r="T115" s="71" t="s">
        <v>155</v>
      </c>
      <c r="U115" s="152"/>
      <c r="V115" s="152"/>
      <c r="W115" s="152"/>
      <c r="X115" s="152"/>
      <c r="Y115" s="152"/>
      <c r="Z115" s="152"/>
      <c r="AA115" s="152"/>
      <c r="AB115" s="152"/>
      <c r="AC115" s="152"/>
      <c r="AD115" s="152"/>
      <c r="AE115" s="152"/>
    </row>
    <row r="116" spans="1:65" s="2" customFormat="1" ht="22.9" customHeight="1">
      <c r="A116" s="35"/>
      <c r="B116" s="36"/>
      <c r="C116" s="76" t="s">
        <v>156</v>
      </c>
      <c r="D116" s="37"/>
      <c r="E116" s="37"/>
      <c r="F116" s="37"/>
      <c r="G116" s="37"/>
      <c r="H116" s="37"/>
      <c r="I116" s="37"/>
      <c r="J116" s="158">
        <f>BK116</f>
        <v>0</v>
      </c>
      <c r="K116" s="37"/>
      <c r="L116" s="40"/>
      <c r="M116" s="72"/>
      <c r="N116" s="159"/>
      <c r="O116" s="73"/>
      <c r="P116" s="160">
        <f>P117+P361+P597+P601</f>
        <v>0</v>
      </c>
      <c r="Q116" s="73"/>
      <c r="R116" s="160">
        <f>R117+R361+R597+R601</f>
        <v>130.25820350000001</v>
      </c>
      <c r="S116" s="73"/>
      <c r="T116" s="161">
        <f>T117+T361+T597+T601</f>
        <v>118.40218999999999</v>
      </c>
      <c r="U116" s="35"/>
      <c r="V116" s="35"/>
      <c r="W116" s="35"/>
      <c r="X116" s="35"/>
      <c r="Y116" s="35"/>
      <c r="Z116" s="35"/>
      <c r="AA116" s="35"/>
      <c r="AB116" s="35"/>
      <c r="AC116" s="35"/>
      <c r="AD116" s="35"/>
      <c r="AE116" s="35"/>
      <c r="AT116" s="18" t="s">
        <v>67</v>
      </c>
      <c r="AU116" s="18" t="s">
        <v>112</v>
      </c>
      <c r="BK116" s="162">
        <f>BK117+BK361+BK597+BK601</f>
        <v>0</v>
      </c>
    </row>
    <row r="117" spans="1:65" s="12" customFormat="1" ht="25.9" customHeight="1">
      <c r="B117" s="163"/>
      <c r="C117" s="164"/>
      <c r="D117" s="165" t="s">
        <v>67</v>
      </c>
      <c r="E117" s="166" t="s">
        <v>157</v>
      </c>
      <c r="F117" s="166" t="s">
        <v>158</v>
      </c>
      <c r="G117" s="164"/>
      <c r="H117" s="164"/>
      <c r="I117" s="167"/>
      <c r="J117" s="168">
        <f>BK117</f>
        <v>0</v>
      </c>
      <c r="K117" s="164"/>
      <c r="L117" s="169"/>
      <c r="M117" s="170"/>
      <c r="N117" s="171"/>
      <c r="O117" s="171"/>
      <c r="P117" s="172">
        <f>P118+P134+P143+P151+P155+P166+P275+P282+P353+P359</f>
        <v>0</v>
      </c>
      <c r="Q117" s="171"/>
      <c r="R117" s="172">
        <f>R118+R134+R143+R151+R155+R166+R275+R282+R353+R359</f>
        <v>117.57348354000001</v>
      </c>
      <c r="S117" s="171"/>
      <c r="T117" s="173">
        <f>T118+T134+T143+T151+T155+T166+T275+T282+T353+T359</f>
        <v>117.73459</v>
      </c>
      <c r="AR117" s="174" t="s">
        <v>75</v>
      </c>
      <c r="AT117" s="175" t="s">
        <v>67</v>
      </c>
      <c r="AU117" s="175" t="s">
        <v>68</v>
      </c>
      <c r="AY117" s="174" t="s">
        <v>159</v>
      </c>
      <c r="BK117" s="176">
        <f>BK118+BK134+BK143+BK151+BK155+BK166+BK275+BK282+BK353+BK359</f>
        <v>0</v>
      </c>
    </row>
    <row r="118" spans="1:65" s="12" customFormat="1" ht="22.9" customHeight="1">
      <c r="B118" s="163"/>
      <c r="C118" s="164"/>
      <c r="D118" s="165" t="s">
        <v>67</v>
      </c>
      <c r="E118" s="177" t="s">
        <v>75</v>
      </c>
      <c r="F118" s="177" t="s">
        <v>160</v>
      </c>
      <c r="G118" s="164"/>
      <c r="H118" s="164"/>
      <c r="I118" s="167"/>
      <c r="J118" s="178">
        <f>BK118</f>
        <v>0</v>
      </c>
      <c r="K118" s="164"/>
      <c r="L118" s="169"/>
      <c r="M118" s="170"/>
      <c r="N118" s="171"/>
      <c r="O118" s="171"/>
      <c r="P118" s="172">
        <f>SUM(P119:P133)</f>
        <v>0</v>
      </c>
      <c r="Q118" s="171"/>
      <c r="R118" s="172">
        <f>SUM(R119:R133)</f>
        <v>14</v>
      </c>
      <c r="S118" s="171"/>
      <c r="T118" s="173">
        <f>SUM(T119:T133)</f>
        <v>26.774999999999999</v>
      </c>
      <c r="AR118" s="174" t="s">
        <v>75</v>
      </c>
      <c r="AT118" s="175" t="s">
        <v>67</v>
      </c>
      <c r="AU118" s="175" t="s">
        <v>75</v>
      </c>
      <c r="AY118" s="174" t="s">
        <v>159</v>
      </c>
      <c r="BK118" s="176">
        <f>SUM(BK119:BK133)</f>
        <v>0</v>
      </c>
    </row>
    <row r="119" spans="1:65" s="2" customFormat="1" ht="72">
      <c r="A119" s="35"/>
      <c r="B119" s="36"/>
      <c r="C119" s="179" t="s">
        <v>75</v>
      </c>
      <c r="D119" s="179" t="s">
        <v>161</v>
      </c>
      <c r="E119" s="180" t="s">
        <v>162</v>
      </c>
      <c r="F119" s="181" t="s">
        <v>163</v>
      </c>
      <c r="G119" s="182" t="s">
        <v>164</v>
      </c>
      <c r="H119" s="183">
        <v>83</v>
      </c>
      <c r="I119" s="184"/>
      <c r="J119" s="185">
        <f>ROUND(I119*H119,2)</f>
        <v>0</v>
      </c>
      <c r="K119" s="181" t="s">
        <v>165</v>
      </c>
      <c r="L119" s="40"/>
      <c r="M119" s="186" t="s">
        <v>19</v>
      </c>
      <c r="N119" s="187" t="s">
        <v>39</v>
      </c>
      <c r="O119" s="65"/>
      <c r="P119" s="188">
        <f>O119*H119</f>
        <v>0</v>
      </c>
      <c r="Q119" s="188">
        <v>0</v>
      </c>
      <c r="R119" s="188">
        <f>Q119*H119</f>
        <v>0</v>
      </c>
      <c r="S119" s="188">
        <v>0.255</v>
      </c>
      <c r="T119" s="189">
        <f>S119*H119</f>
        <v>21.164999999999999</v>
      </c>
      <c r="U119" s="35"/>
      <c r="V119" s="35"/>
      <c r="W119" s="35"/>
      <c r="X119" s="35"/>
      <c r="Y119" s="35"/>
      <c r="Z119" s="35"/>
      <c r="AA119" s="35"/>
      <c r="AB119" s="35"/>
      <c r="AC119" s="35"/>
      <c r="AD119" s="35"/>
      <c r="AE119" s="35"/>
      <c r="AR119" s="190" t="s">
        <v>166</v>
      </c>
      <c r="AT119" s="190" t="s">
        <v>161</v>
      </c>
      <c r="AU119" s="190" t="s">
        <v>77</v>
      </c>
      <c r="AY119" s="18" t="s">
        <v>159</v>
      </c>
      <c r="BE119" s="191">
        <f>IF(N119="základní",J119,0)</f>
        <v>0</v>
      </c>
      <c r="BF119" s="191">
        <f>IF(N119="snížená",J119,0)</f>
        <v>0</v>
      </c>
      <c r="BG119" s="191">
        <f>IF(N119="zákl. přenesená",J119,0)</f>
        <v>0</v>
      </c>
      <c r="BH119" s="191">
        <f>IF(N119="sníž. přenesená",J119,0)</f>
        <v>0</v>
      </c>
      <c r="BI119" s="191">
        <f>IF(N119="nulová",J119,0)</f>
        <v>0</v>
      </c>
      <c r="BJ119" s="18" t="s">
        <v>75</v>
      </c>
      <c r="BK119" s="191">
        <f>ROUND(I119*H119,2)</f>
        <v>0</v>
      </c>
      <c r="BL119" s="18" t="s">
        <v>166</v>
      </c>
      <c r="BM119" s="190" t="s">
        <v>167</v>
      </c>
    </row>
    <row r="120" spans="1:65" s="13" customFormat="1" ht="11.25">
      <c r="B120" s="192"/>
      <c r="C120" s="193"/>
      <c r="D120" s="194" t="s">
        <v>168</v>
      </c>
      <c r="E120" s="195" t="s">
        <v>19</v>
      </c>
      <c r="F120" s="196" t="s">
        <v>169</v>
      </c>
      <c r="G120" s="193"/>
      <c r="H120" s="197">
        <v>33</v>
      </c>
      <c r="I120" s="198"/>
      <c r="J120" s="193"/>
      <c r="K120" s="193"/>
      <c r="L120" s="199"/>
      <c r="M120" s="200"/>
      <c r="N120" s="201"/>
      <c r="O120" s="201"/>
      <c r="P120" s="201"/>
      <c r="Q120" s="201"/>
      <c r="R120" s="201"/>
      <c r="S120" s="201"/>
      <c r="T120" s="202"/>
      <c r="AT120" s="203" t="s">
        <v>168</v>
      </c>
      <c r="AU120" s="203" t="s">
        <v>77</v>
      </c>
      <c r="AV120" s="13" t="s">
        <v>77</v>
      </c>
      <c r="AW120" s="13" t="s">
        <v>30</v>
      </c>
      <c r="AX120" s="13" t="s">
        <v>68</v>
      </c>
      <c r="AY120" s="203" t="s">
        <v>159</v>
      </c>
    </row>
    <row r="121" spans="1:65" s="13" customFormat="1" ht="11.25">
      <c r="B121" s="192"/>
      <c r="C121" s="193"/>
      <c r="D121" s="194" t="s">
        <v>168</v>
      </c>
      <c r="E121" s="195" t="s">
        <v>19</v>
      </c>
      <c r="F121" s="196" t="s">
        <v>170</v>
      </c>
      <c r="G121" s="193"/>
      <c r="H121" s="197">
        <v>50</v>
      </c>
      <c r="I121" s="198"/>
      <c r="J121" s="193"/>
      <c r="K121" s="193"/>
      <c r="L121" s="199"/>
      <c r="M121" s="200"/>
      <c r="N121" s="201"/>
      <c r="O121" s="201"/>
      <c r="P121" s="201"/>
      <c r="Q121" s="201"/>
      <c r="R121" s="201"/>
      <c r="S121" s="201"/>
      <c r="T121" s="202"/>
      <c r="AT121" s="203" t="s">
        <v>168</v>
      </c>
      <c r="AU121" s="203" t="s">
        <v>77</v>
      </c>
      <c r="AV121" s="13" t="s">
        <v>77</v>
      </c>
      <c r="AW121" s="13" t="s">
        <v>30</v>
      </c>
      <c r="AX121" s="13" t="s">
        <v>68</v>
      </c>
      <c r="AY121" s="203" t="s">
        <v>159</v>
      </c>
    </row>
    <row r="122" spans="1:65" s="14" customFormat="1" ht="11.25">
      <c r="B122" s="204"/>
      <c r="C122" s="205"/>
      <c r="D122" s="194" t="s">
        <v>168</v>
      </c>
      <c r="E122" s="206" t="s">
        <v>19</v>
      </c>
      <c r="F122" s="207" t="s">
        <v>171</v>
      </c>
      <c r="G122" s="205"/>
      <c r="H122" s="208">
        <v>83</v>
      </c>
      <c r="I122" s="209"/>
      <c r="J122" s="205"/>
      <c r="K122" s="205"/>
      <c r="L122" s="210"/>
      <c r="M122" s="211"/>
      <c r="N122" s="212"/>
      <c r="O122" s="212"/>
      <c r="P122" s="212"/>
      <c r="Q122" s="212"/>
      <c r="R122" s="212"/>
      <c r="S122" s="212"/>
      <c r="T122" s="213"/>
      <c r="AT122" s="214" t="s">
        <v>168</v>
      </c>
      <c r="AU122" s="214" t="s">
        <v>77</v>
      </c>
      <c r="AV122" s="14" t="s">
        <v>166</v>
      </c>
      <c r="AW122" s="14" t="s">
        <v>30</v>
      </c>
      <c r="AX122" s="14" t="s">
        <v>75</v>
      </c>
      <c r="AY122" s="214" t="s">
        <v>159</v>
      </c>
    </row>
    <row r="123" spans="1:65" s="2" customFormat="1" ht="55.5" customHeight="1">
      <c r="A123" s="35"/>
      <c r="B123" s="36"/>
      <c r="C123" s="179" t="s">
        <v>77</v>
      </c>
      <c r="D123" s="179" t="s">
        <v>161</v>
      </c>
      <c r="E123" s="180" t="s">
        <v>172</v>
      </c>
      <c r="F123" s="181" t="s">
        <v>173</v>
      </c>
      <c r="G123" s="182" t="s">
        <v>164</v>
      </c>
      <c r="H123" s="183">
        <v>33</v>
      </c>
      <c r="I123" s="184"/>
      <c r="J123" s="185">
        <f>ROUND(I123*H123,2)</f>
        <v>0</v>
      </c>
      <c r="K123" s="181" t="s">
        <v>165</v>
      </c>
      <c r="L123" s="40"/>
      <c r="M123" s="186" t="s">
        <v>19</v>
      </c>
      <c r="N123" s="187" t="s">
        <v>39</v>
      </c>
      <c r="O123" s="65"/>
      <c r="P123" s="188">
        <f>O123*H123</f>
        <v>0</v>
      </c>
      <c r="Q123" s="188">
        <v>0</v>
      </c>
      <c r="R123" s="188">
        <f>Q123*H123</f>
        <v>0</v>
      </c>
      <c r="S123" s="188">
        <v>0.17</v>
      </c>
      <c r="T123" s="189">
        <f>S123*H123</f>
        <v>5.61</v>
      </c>
      <c r="U123" s="35"/>
      <c r="V123" s="35"/>
      <c r="W123" s="35"/>
      <c r="X123" s="35"/>
      <c r="Y123" s="35"/>
      <c r="Z123" s="35"/>
      <c r="AA123" s="35"/>
      <c r="AB123" s="35"/>
      <c r="AC123" s="35"/>
      <c r="AD123" s="35"/>
      <c r="AE123" s="35"/>
      <c r="AR123" s="190" t="s">
        <v>166</v>
      </c>
      <c r="AT123" s="190" t="s">
        <v>161</v>
      </c>
      <c r="AU123" s="190" t="s">
        <v>77</v>
      </c>
      <c r="AY123" s="18" t="s">
        <v>159</v>
      </c>
      <c r="BE123" s="191">
        <f>IF(N123="základní",J123,0)</f>
        <v>0</v>
      </c>
      <c r="BF123" s="191">
        <f>IF(N123="snížená",J123,0)</f>
        <v>0</v>
      </c>
      <c r="BG123" s="191">
        <f>IF(N123="zákl. přenesená",J123,0)</f>
        <v>0</v>
      </c>
      <c r="BH123" s="191">
        <f>IF(N123="sníž. přenesená",J123,0)</f>
        <v>0</v>
      </c>
      <c r="BI123" s="191">
        <f>IF(N123="nulová",J123,0)</f>
        <v>0</v>
      </c>
      <c r="BJ123" s="18" t="s">
        <v>75</v>
      </c>
      <c r="BK123" s="191">
        <f>ROUND(I123*H123,2)</f>
        <v>0</v>
      </c>
      <c r="BL123" s="18" t="s">
        <v>166</v>
      </c>
      <c r="BM123" s="190" t="s">
        <v>174</v>
      </c>
    </row>
    <row r="124" spans="1:65" s="2" customFormat="1" ht="33" customHeight="1">
      <c r="A124" s="35"/>
      <c r="B124" s="36"/>
      <c r="C124" s="179" t="s">
        <v>175</v>
      </c>
      <c r="D124" s="179" t="s">
        <v>161</v>
      </c>
      <c r="E124" s="180" t="s">
        <v>176</v>
      </c>
      <c r="F124" s="181" t="s">
        <v>177</v>
      </c>
      <c r="G124" s="182" t="s">
        <v>178</v>
      </c>
      <c r="H124" s="183">
        <v>10.8</v>
      </c>
      <c r="I124" s="184"/>
      <c r="J124" s="185">
        <f>ROUND(I124*H124,2)</f>
        <v>0</v>
      </c>
      <c r="K124" s="181" t="s">
        <v>165</v>
      </c>
      <c r="L124" s="40"/>
      <c r="M124" s="186" t="s">
        <v>19</v>
      </c>
      <c r="N124" s="187" t="s">
        <v>39</v>
      </c>
      <c r="O124" s="65"/>
      <c r="P124" s="188">
        <f>O124*H124</f>
        <v>0</v>
      </c>
      <c r="Q124" s="188">
        <v>0</v>
      </c>
      <c r="R124" s="188">
        <f>Q124*H124</f>
        <v>0</v>
      </c>
      <c r="S124" s="188">
        <v>0</v>
      </c>
      <c r="T124" s="189">
        <f>S124*H124</f>
        <v>0</v>
      </c>
      <c r="U124" s="35"/>
      <c r="V124" s="35"/>
      <c r="W124" s="35"/>
      <c r="X124" s="35"/>
      <c r="Y124" s="35"/>
      <c r="Z124" s="35"/>
      <c r="AA124" s="35"/>
      <c r="AB124" s="35"/>
      <c r="AC124" s="35"/>
      <c r="AD124" s="35"/>
      <c r="AE124" s="35"/>
      <c r="AR124" s="190" t="s">
        <v>166</v>
      </c>
      <c r="AT124" s="190" t="s">
        <v>161</v>
      </c>
      <c r="AU124" s="190" t="s">
        <v>77</v>
      </c>
      <c r="AY124" s="18" t="s">
        <v>159</v>
      </c>
      <c r="BE124" s="191">
        <f>IF(N124="základní",J124,0)</f>
        <v>0</v>
      </c>
      <c r="BF124" s="191">
        <f>IF(N124="snížená",J124,0)</f>
        <v>0</v>
      </c>
      <c r="BG124" s="191">
        <f>IF(N124="zákl. přenesená",J124,0)</f>
        <v>0</v>
      </c>
      <c r="BH124" s="191">
        <f>IF(N124="sníž. přenesená",J124,0)</f>
        <v>0</v>
      </c>
      <c r="BI124" s="191">
        <f>IF(N124="nulová",J124,0)</f>
        <v>0</v>
      </c>
      <c r="BJ124" s="18" t="s">
        <v>75</v>
      </c>
      <c r="BK124" s="191">
        <f>ROUND(I124*H124,2)</f>
        <v>0</v>
      </c>
      <c r="BL124" s="18" t="s">
        <v>166</v>
      </c>
      <c r="BM124" s="190" t="s">
        <v>179</v>
      </c>
    </row>
    <row r="125" spans="1:65" s="13" customFormat="1" ht="11.25">
      <c r="B125" s="192"/>
      <c r="C125" s="193"/>
      <c r="D125" s="194" t="s">
        <v>168</v>
      </c>
      <c r="E125" s="195" t="s">
        <v>19</v>
      </c>
      <c r="F125" s="196" t="s">
        <v>180</v>
      </c>
      <c r="G125" s="193"/>
      <c r="H125" s="197">
        <v>10.8</v>
      </c>
      <c r="I125" s="198"/>
      <c r="J125" s="193"/>
      <c r="K125" s="193"/>
      <c r="L125" s="199"/>
      <c r="M125" s="200"/>
      <c r="N125" s="201"/>
      <c r="O125" s="201"/>
      <c r="P125" s="201"/>
      <c r="Q125" s="201"/>
      <c r="R125" s="201"/>
      <c r="S125" s="201"/>
      <c r="T125" s="202"/>
      <c r="AT125" s="203" t="s">
        <v>168</v>
      </c>
      <c r="AU125" s="203" t="s">
        <v>77</v>
      </c>
      <c r="AV125" s="13" t="s">
        <v>77</v>
      </c>
      <c r="AW125" s="13" t="s">
        <v>30</v>
      </c>
      <c r="AX125" s="13" t="s">
        <v>75</v>
      </c>
      <c r="AY125" s="203" t="s">
        <v>159</v>
      </c>
    </row>
    <row r="126" spans="1:65" s="2" customFormat="1" ht="48">
      <c r="A126" s="35"/>
      <c r="B126" s="36"/>
      <c r="C126" s="179" t="s">
        <v>166</v>
      </c>
      <c r="D126" s="179" t="s">
        <v>161</v>
      </c>
      <c r="E126" s="180" t="s">
        <v>181</v>
      </c>
      <c r="F126" s="181" t="s">
        <v>182</v>
      </c>
      <c r="G126" s="182" t="s">
        <v>178</v>
      </c>
      <c r="H126" s="183">
        <v>26.88</v>
      </c>
      <c r="I126" s="184"/>
      <c r="J126" s="185">
        <f>ROUND(I126*H126,2)</f>
        <v>0</v>
      </c>
      <c r="K126" s="181" t="s">
        <v>165</v>
      </c>
      <c r="L126" s="40"/>
      <c r="M126" s="186" t="s">
        <v>19</v>
      </c>
      <c r="N126" s="187" t="s">
        <v>39</v>
      </c>
      <c r="O126" s="65"/>
      <c r="P126" s="188">
        <f>O126*H126</f>
        <v>0</v>
      </c>
      <c r="Q126" s="188">
        <v>0</v>
      </c>
      <c r="R126" s="188">
        <f>Q126*H126</f>
        <v>0</v>
      </c>
      <c r="S126" s="188">
        <v>0</v>
      </c>
      <c r="T126" s="189">
        <f>S126*H126</f>
        <v>0</v>
      </c>
      <c r="U126" s="35"/>
      <c r="V126" s="35"/>
      <c r="W126" s="35"/>
      <c r="X126" s="35"/>
      <c r="Y126" s="35"/>
      <c r="Z126" s="35"/>
      <c r="AA126" s="35"/>
      <c r="AB126" s="35"/>
      <c r="AC126" s="35"/>
      <c r="AD126" s="35"/>
      <c r="AE126" s="35"/>
      <c r="AR126" s="190" t="s">
        <v>166</v>
      </c>
      <c r="AT126" s="190" t="s">
        <v>161</v>
      </c>
      <c r="AU126" s="190" t="s">
        <v>77</v>
      </c>
      <c r="AY126" s="18" t="s">
        <v>159</v>
      </c>
      <c r="BE126" s="191">
        <f>IF(N126="základní",J126,0)</f>
        <v>0</v>
      </c>
      <c r="BF126" s="191">
        <f>IF(N126="snížená",J126,0)</f>
        <v>0</v>
      </c>
      <c r="BG126" s="191">
        <f>IF(N126="zákl. přenesená",J126,0)</f>
        <v>0</v>
      </c>
      <c r="BH126" s="191">
        <f>IF(N126="sníž. přenesená",J126,0)</f>
        <v>0</v>
      </c>
      <c r="BI126" s="191">
        <f>IF(N126="nulová",J126,0)</f>
        <v>0</v>
      </c>
      <c r="BJ126" s="18" t="s">
        <v>75</v>
      </c>
      <c r="BK126" s="191">
        <f>ROUND(I126*H126,2)</f>
        <v>0</v>
      </c>
      <c r="BL126" s="18" t="s">
        <v>166</v>
      </c>
      <c r="BM126" s="190" t="s">
        <v>183</v>
      </c>
    </row>
    <row r="127" spans="1:65" s="13" customFormat="1" ht="11.25">
      <c r="B127" s="192"/>
      <c r="C127" s="193"/>
      <c r="D127" s="194" t="s">
        <v>168</v>
      </c>
      <c r="E127" s="195" t="s">
        <v>19</v>
      </c>
      <c r="F127" s="196" t="s">
        <v>184</v>
      </c>
      <c r="G127" s="193"/>
      <c r="H127" s="197">
        <v>26.88</v>
      </c>
      <c r="I127" s="198"/>
      <c r="J127" s="193"/>
      <c r="K127" s="193"/>
      <c r="L127" s="199"/>
      <c r="M127" s="200"/>
      <c r="N127" s="201"/>
      <c r="O127" s="201"/>
      <c r="P127" s="201"/>
      <c r="Q127" s="201"/>
      <c r="R127" s="201"/>
      <c r="S127" s="201"/>
      <c r="T127" s="202"/>
      <c r="AT127" s="203" t="s">
        <v>168</v>
      </c>
      <c r="AU127" s="203" t="s">
        <v>77</v>
      </c>
      <c r="AV127" s="13" t="s">
        <v>77</v>
      </c>
      <c r="AW127" s="13" t="s">
        <v>30</v>
      </c>
      <c r="AX127" s="13" t="s">
        <v>75</v>
      </c>
      <c r="AY127" s="203" t="s">
        <v>159</v>
      </c>
    </row>
    <row r="128" spans="1:65" s="2" customFormat="1" ht="44.25" customHeight="1">
      <c r="A128" s="35"/>
      <c r="B128" s="36"/>
      <c r="C128" s="179" t="s">
        <v>185</v>
      </c>
      <c r="D128" s="179" t="s">
        <v>161</v>
      </c>
      <c r="E128" s="180" t="s">
        <v>186</v>
      </c>
      <c r="F128" s="181" t="s">
        <v>187</v>
      </c>
      <c r="G128" s="182" t="s">
        <v>178</v>
      </c>
      <c r="H128" s="183">
        <v>15.68</v>
      </c>
      <c r="I128" s="184"/>
      <c r="J128" s="185">
        <f>ROUND(I128*H128,2)</f>
        <v>0</v>
      </c>
      <c r="K128" s="181" t="s">
        <v>165</v>
      </c>
      <c r="L128" s="40"/>
      <c r="M128" s="186" t="s">
        <v>19</v>
      </c>
      <c r="N128" s="187" t="s">
        <v>39</v>
      </c>
      <c r="O128" s="65"/>
      <c r="P128" s="188">
        <f>O128*H128</f>
        <v>0</v>
      </c>
      <c r="Q128" s="188">
        <v>0</v>
      </c>
      <c r="R128" s="188">
        <f>Q128*H128</f>
        <v>0</v>
      </c>
      <c r="S128" s="188">
        <v>0</v>
      </c>
      <c r="T128" s="189">
        <f>S128*H128</f>
        <v>0</v>
      </c>
      <c r="U128" s="35"/>
      <c r="V128" s="35"/>
      <c r="W128" s="35"/>
      <c r="X128" s="35"/>
      <c r="Y128" s="35"/>
      <c r="Z128" s="35"/>
      <c r="AA128" s="35"/>
      <c r="AB128" s="35"/>
      <c r="AC128" s="35"/>
      <c r="AD128" s="35"/>
      <c r="AE128" s="35"/>
      <c r="AR128" s="190" t="s">
        <v>166</v>
      </c>
      <c r="AT128" s="190" t="s">
        <v>161</v>
      </c>
      <c r="AU128" s="190" t="s">
        <v>77</v>
      </c>
      <c r="AY128" s="18" t="s">
        <v>159</v>
      </c>
      <c r="BE128" s="191">
        <f>IF(N128="základní",J128,0)</f>
        <v>0</v>
      </c>
      <c r="BF128" s="191">
        <f>IF(N128="snížená",J128,0)</f>
        <v>0</v>
      </c>
      <c r="BG128" s="191">
        <f>IF(N128="zákl. přenesená",J128,0)</f>
        <v>0</v>
      </c>
      <c r="BH128" s="191">
        <f>IF(N128="sníž. přenesená",J128,0)</f>
        <v>0</v>
      </c>
      <c r="BI128" s="191">
        <f>IF(N128="nulová",J128,0)</f>
        <v>0</v>
      </c>
      <c r="BJ128" s="18" t="s">
        <v>75</v>
      </c>
      <c r="BK128" s="191">
        <f>ROUND(I128*H128,2)</f>
        <v>0</v>
      </c>
      <c r="BL128" s="18" t="s">
        <v>166</v>
      </c>
      <c r="BM128" s="190" t="s">
        <v>188</v>
      </c>
    </row>
    <row r="129" spans="1:65" s="13" customFormat="1" ht="11.25">
      <c r="B129" s="192"/>
      <c r="C129" s="193"/>
      <c r="D129" s="194" t="s">
        <v>168</v>
      </c>
      <c r="E129" s="195" t="s">
        <v>19</v>
      </c>
      <c r="F129" s="196" t="s">
        <v>189</v>
      </c>
      <c r="G129" s="193"/>
      <c r="H129" s="197">
        <v>15.68</v>
      </c>
      <c r="I129" s="198"/>
      <c r="J129" s="193"/>
      <c r="K129" s="193"/>
      <c r="L129" s="199"/>
      <c r="M129" s="200"/>
      <c r="N129" s="201"/>
      <c r="O129" s="201"/>
      <c r="P129" s="201"/>
      <c r="Q129" s="201"/>
      <c r="R129" s="201"/>
      <c r="S129" s="201"/>
      <c r="T129" s="202"/>
      <c r="AT129" s="203" t="s">
        <v>168</v>
      </c>
      <c r="AU129" s="203" t="s">
        <v>77</v>
      </c>
      <c r="AV129" s="13" t="s">
        <v>77</v>
      </c>
      <c r="AW129" s="13" t="s">
        <v>30</v>
      </c>
      <c r="AX129" s="13" t="s">
        <v>75</v>
      </c>
      <c r="AY129" s="203" t="s">
        <v>159</v>
      </c>
    </row>
    <row r="130" spans="1:65" s="2" customFormat="1" ht="66.75" customHeight="1">
      <c r="A130" s="35"/>
      <c r="B130" s="36"/>
      <c r="C130" s="179" t="s">
        <v>190</v>
      </c>
      <c r="D130" s="179" t="s">
        <v>161</v>
      </c>
      <c r="E130" s="180" t="s">
        <v>191</v>
      </c>
      <c r="F130" s="181" t="s">
        <v>192</v>
      </c>
      <c r="G130" s="182" t="s">
        <v>178</v>
      </c>
      <c r="H130" s="183">
        <v>7</v>
      </c>
      <c r="I130" s="184"/>
      <c r="J130" s="185">
        <f>ROUND(I130*H130,2)</f>
        <v>0</v>
      </c>
      <c r="K130" s="181" t="s">
        <v>165</v>
      </c>
      <c r="L130" s="40"/>
      <c r="M130" s="186" t="s">
        <v>19</v>
      </c>
      <c r="N130" s="187" t="s">
        <v>39</v>
      </c>
      <c r="O130" s="65"/>
      <c r="P130" s="188">
        <f>O130*H130</f>
        <v>0</v>
      </c>
      <c r="Q130" s="188">
        <v>0</v>
      </c>
      <c r="R130" s="188">
        <f>Q130*H130</f>
        <v>0</v>
      </c>
      <c r="S130" s="188">
        <v>0</v>
      </c>
      <c r="T130" s="189">
        <f>S130*H130</f>
        <v>0</v>
      </c>
      <c r="U130" s="35"/>
      <c r="V130" s="35"/>
      <c r="W130" s="35"/>
      <c r="X130" s="35"/>
      <c r="Y130" s="35"/>
      <c r="Z130" s="35"/>
      <c r="AA130" s="35"/>
      <c r="AB130" s="35"/>
      <c r="AC130" s="35"/>
      <c r="AD130" s="35"/>
      <c r="AE130" s="35"/>
      <c r="AR130" s="190" t="s">
        <v>166</v>
      </c>
      <c r="AT130" s="190" t="s">
        <v>161</v>
      </c>
      <c r="AU130" s="190" t="s">
        <v>77</v>
      </c>
      <c r="AY130" s="18" t="s">
        <v>159</v>
      </c>
      <c r="BE130" s="191">
        <f>IF(N130="základní",J130,0)</f>
        <v>0</v>
      </c>
      <c r="BF130" s="191">
        <f>IF(N130="snížená",J130,0)</f>
        <v>0</v>
      </c>
      <c r="BG130" s="191">
        <f>IF(N130="zákl. přenesená",J130,0)</f>
        <v>0</v>
      </c>
      <c r="BH130" s="191">
        <f>IF(N130="sníž. přenesená",J130,0)</f>
        <v>0</v>
      </c>
      <c r="BI130" s="191">
        <f>IF(N130="nulová",J130,0)</f>
        <v>0</v>
      </c>
      <c r="BJ130" s="18" t="s">
        <v>75</v>
      </c>
      <c r="BK130" s="191">
        <f>ROUND(I130*H130,2)</f>
        <v>0</v>
      </c>
      <c r="BL130" s="18" t="s">
        <v>166</v>
      </c>
      <c r="BM130" s="190" t="s">
        <v>193</v>
      </c>
    </row>
    <row r="131" spans="1:65" s="13" customFormat="1" ht="11.25">
      <c r="B131" s="192"/>
      <c r="C131" s="193"/>
      <c r="D131" s="194" t="s">
        <v>168</v>
      </c>
      <c r="E131" s="195" t="s">
        <v>19</v>
      </c>
      <c r="F131" s="196" t="s">
        <v>194</v>
      </c>
      <c r="G131" s="193"/>
      <c r="H131" s="197">
        <v>7</v>
      </c>
      <c r="I131" s="198"/>
      <c r="J131" s="193"/>
      <c r="K131" s="193"/>
      <c r="L131" s="199"/>
      <c r="M131" s="200"/>
      <c r="N131" s="201"/>
      <c r="O131" s="201"/>
      <c r="P131" s="201"/>
      <c r="Q131" s="201"/>
      <c r="R131" s="201"/>
      <c r="S131" s="201"/>
      <c r="T131" s="202"/>
      <c r="AT131" s="203" t="s">
        <v>168</v>
      </c>
      <c r="AU131" s="203" t="s">
        <v>77</v>
      </c>
      <c r="AV131" s="13" t="s">
        <v>77</v>
      </c>
      <c r="AW131" s="13" t="s">
        <v>30</v>
      </c>
      <c r="AX131" s="13" t="s">
        <v>75</v>
      </c>
      <c r="AY131" s="203" t="s">
        <v>159</v>
      </c>
    </row>
    <row r="132" spans="1:65" s="2" customFormat="1" ht="16.5" customHeight="1">
      <c r="A132" s="35"/>
      <c r="B132" s="36"/>
      <c r="C132" s="215" t="s">
        <v>195</v>
      </c>
      <c r="D132" s="215" t="s">
        <v>196</v>
      </c>
      <c r="E132" s="216" t="s">
        <v>197</v>
      </c>
      <c r="F132" s="217" t="s">
        <v>198</v>
      </c>
      <c r="G132" s="218" t="s">
        <v>199</v>
      </c>
      <c r="H132" s="219">
        <v>14</v>
      </c>
      <c r="I132" s="220"/>
      <c r="J132" s="221">
        <f>ROUND(I132*H132,2)</f>
        <v>0</v>
      </c>
      <c r="K132" s="217" t="s">
        <v>165</v>
      </c>
      <c r="L132" s="222"/>
      <c r="M132" s="223" t="s">
        <v>19</v>
      </c>
      <c r="N132" s="224" t="s">
        <v>39</v>
      </c>
      <c r="O132" s="65"/>
      <c r="P132" s="188">
        <f>O132*H132</f>
        <v>0</v>
      </c>
      <c r="Q132" s="188">
        <v>1</v>
      </c>
      <c r="R132" s="188">
        <f>Q132*H132</f>
        <v>14</v>
      </c>
      <c r="S132" s="188">
        <v>0</v>
      </c>
      <c r="T132" s="189">
        <f>S132*H132</f>
        <v>0</v>
      </c>
      <c r="U132" s="35"/>
      <c r="V132" s="35"/>
      <c r="W132" s="35"/>
      <c r="X132" s="35"/>
      <c r="Y132" s="35"/>
      <c r="Z132" s="35"/>
      <c r="AA132" s="35"/>
      <c r="AB132" s="35"/>
      <c r="AC132" s="35"/>
      <c r="AD132" s="35"/>
      <c r="AE132" s="35"/>
      <c r="AR132" s="190" t="s">
        <v>200</v>
      </c>
      <c r="AT132" s="190" t="s">
        <v>196</v>
      </c>
      <c r="AU132" s="190" t="s">
        <v>77</v>
      </c>
      <c r="AY132" s="18" t="s">
        <v>159</v>
      </c>
      <c r="BE132" s="191">
        <f>IF(N132="základní",J132,0)</f>
        <v>0</v>
      </c>
      <c r="BF132" s="191">
        <f>IF(N132="snížená",J132,0)</f>
        <v>0</v>
      </c>
      <c r="BG132" s="191">
        <f>IF(N132="zákl. přenesená",J132,0)</f>
        <v>0</v>
      </c>
      <c r="BH132" s="191">
        <f>IF(N132="sníž. přenesená",J132,0)</f>
        <v>0</v>
      </c>
      <c r="BI132" s="191">
        <f>IF(N132="nulová",J132,0)</f>
        <v>0</v>
      </c>
      <c r="BJ132" s="18" t="s">
        <v>75</v>
      </c>
      <c r="BK132" s="191">
        <f>ROUND(I132*H132,2)</f>
        <v>0</v>
      </c>
      <c r="BL132" s="18" t="s">
        <v>166</v>
      </c>
      <c r="BM132" s="190" t="s">
        <v>201</v>
      </c>
    </row>
    <row r="133" spans="1:65" s="13" customFormat="1" ht="11.25">
      <c r="B133" s="192"/>
      <c r="C133" s="193"/>
      <c r="D133" s="194" t="s">
        <v>168</v>
      </c>
      <c r="E133" s="193"/>
      <c r="F133" s="196" t="s">
        <v>202</v>
      </c>
      <c r="G133" s="193"/>
      <c r="H133" s="197">
        <v>14</v>
      </c>
      <c r="I133" s="198"/>
      <c r="J133" s="193"/>
      <c r="K133" s="193"/>
      <c r="L133" s="199"/>
      <c r="M133" s="200"/>
      <c r="N133" s="201"/>
      <c r="O133" s="201"/>
      <c r="P133" s="201"/>
      <c r="Q133" s="201"/>
      <c r="R133" s="201"/>
      <c r="S133" s="201"/>
      <c r="T133" s="202"/>
      <c r="AT133" s="203" t="s">
        <v>168</v>
      </c>
      <c r="AU133" s="203" t="s">
        <v>77</v>
      </c>
      <c r="AV133" s="13" t="s">
        <v>77</v>
      </c>
      <c r="AW133" s="13" t="s">
        <v>4</v>
      </c>
      <c r="AX133" s="13" t="s">
        <v>75</v>
      </c>
      <c r="AY133" s="203" t="s">
        <v>159</v>
      </c>
    </row>
    <row r="134" spans="1:65" s="12" customFormat="1" ht="22.9" customHeight="1">
      <c r="B134" s="163"/>
      <c r="C134" s="164"/>
      <c r="D134" s="165" t="s">
        <v>67</v>
      </c>
      <c r="E134" s="177" t="s">
        <v>77</v>
      </c>
      <c r="F134" s="177" t="s">
        <v>203</v>
      </c>
      <c r="G134" s="164"/>
      <c r="H134" s="164"/>
      <c r="I134" s="167"/>
      <c r="J134" s="178">
        <f>BK134</f>
        <v>0</v>
      </c>
      <c r="K134" s="164"/>
      <c r="L134" s="169"/>
      <c r="M134" s="170"/>
      <c r="N134" s="171"/>
      <c r="O134" s="171"/>
      <c r="P134" s="172">
        <f>SUM(P135:P142)</f>
        <v>0</v>
      </c>
      <c r="Q134" s="171"/>
      <c r="R134" s="172">
        <f>SUM(R135:R142)</f>
        <v>20.433600000000002</v>
      </c>
      <c r="S134" s="171"/>
      <c r="T134" s="173">
        <f>SUM(T135:T142)</f>
        <v>0</v>
      </c>
      <c r="AR134" s="174" t="s">
        <v>75</v>
      </c>
      <c r="AT134" s="175" t="s">
        <v>67</v>
      </c>
      <c r="AU134" s="175" t="s">
        <v>75</v>
      </c>
      <c r="AY134" s="174" t="s">
        <v>159</v>
      </c>
      <c r="BK134" s="176">
        <f>SUM(BK135:BK142)</f>
        <v>0</v>
      </c>
    </row>
    <row r="135" spans="1:65" s="2" customFormat="1" ht="36">
      <c r="A135" s="35"/>
      <c r="B135" s="36"/>
      <c r="C135" s="179" t="s">
        <v>200</v>
      </c>
      <c r="D135" s="179" t="s">
        <v>161</v>
      </c>
      <c r="E135" s="180" t="s">
        <v>204</v>
      </c>
      <c r="F135" s="181" t="s">
        <v>205</v>
      </c>
      <c r="G135" s="182" t="s">
        <v>178</v>
      </c>
      <c r="H135" s="183">
        <v>9.4600000000000009</v>
      </c>
      <c r="I135" s="184"/>
      <c r="J135" s="185">
        <f>ROUND(I135*H135,2)</f>
        <v>0</v>
      </c>
      <c r="K135" s="181" t="s">
        <v>165</v>
      </c>
      <c r="L135" s="40"/>
      <c r="M135" s="186" t="s">
        <v>19</v>
      </c>
      <c r="N135" s="187" t="s">
        <v>39</v>
      </c>
      <c r="O135" s="65"/>
      <c r="P135" s="188">
        <f>O135*H135</f>
        <v>0</v>
      </c>
      <c r="Q135" s="188">
        <v>2.16</v>
      </c>
      <c r="R135" s="188">
        <f>Q135*H135</f>
        <v>20.433600000000002</v>
      </c>
      <c r="S135" s="188">
        <v>0</v>
      </c>
      <c r="T135" s="189">
        <f>S135*H135</f>
        <v>0</v>
      </c>
      <c r="U135" s="35"/>
      <c r="V135" s="35"/>
      <c r="W135" s="35"/>
      <c r="X135" s="35"/>
      <c r="Y135" s="35"/>
      <c r="Z135" s="35"/>
      <c r="AA135" s="35"/>
      <c r="AB135" s="35"/>
      <c r="AC135" s="35"/>
      <c r="AD135" s="35"/>
      <c r="AE135" s="35"/>
      <c r="AR135" s="190" t="s">
        <v>166</v>
      </c>
      <c r="AT135" s="190" t="s">
        <v>161</v>
      </c>
      <c r="AU135" s="190" t="s">
        <v>77</v>
      </c>
      <c r="AY135" s="18" t="s">
        <v>159</v>
      </c>
      <c r="BE135" s="191">
        <f>IF(N135="základní",J135,0)</f>
        <v>0</v>
      </c>
      <c r="BF135" s="191">
        <f>IF(N135="snížená",J135,0)</f>
        <v>0</v>
      </c>
      <c r="BG135" s="191">
        <f>IF(N135="zákl. přenesená",J135,0)</f>
        <v>0</v>
      </c>
      <c r="BH135" s="191">
        <f>IF(N135="sníž. přenesená",J135,0)</f>
        <v>0</v>
      </c>
      <c r="BI135" s="191">
        <f>IF(N135="nulová",J135,0)</f>
        <v>0</v>
      </c>
      <c r="BJ135" s="18" t="s">
        <v>75</v>
      </c>
      <c r="BK135" s="191">
        <f>ROUND(I135*H135,2)</f>
        <v>0</v>
      </c>
      <c r="BL135" s="18" t="s">
        <v>166</v>
      </c>
      <c r="BM135" s="190" t="s">
        <v>206</v>
      </c>
    </row>
    <row r="136" spans="1:65" s="13" customFormat="1" ht="11.25">
      <c r="B136" s="192"/>
      <c r="C136" s="193"/>
      <c r="D136" s="194" t="s">
        <v>168</v>
      </c>
      <c r="E136" s="195" t="s">
        <v>19</v>
      </c>
      <c r="F136" s="196" t="s">
        <v>207</v>
      </c>
      <c r="G136" s="193"/>
      <c r="H136" s="197">
        <v>1.31</v>
      </c>
      <c r="I136" s="198"/>
      <c r="J136" s="193"/>
      <c r="K136" s="193"/>
      <c r="L136" s="199"/>
      <c r="M136" s="200"/>
      <c r="N136" s="201"/>
      <c r="O136" s="201"/>
      <c r="P136" s="201"/>
      <c r="Q136" s="201"/>
      <c r="R136" s="201"/>
      <c r="S136" s="201"/>
      <c r="T136" s="202"/>
      <c r="AT136" s="203" t="s">
        <v>168</v>
      </c>
      <c r="AU136" s="203" t="s">
        <v>77</v>
      </c>
      <c r="AV136" s="13" t="s">
        <v>77</v>
      </c>
      <c r="AW136" s="13" t="s">
        <v>30</v>
      </c>
      <c r="AX136" s="13" t="s">
        <v>68</v>
      </c>
      <c r="AY136" s="203" t="s">
        <v>159</v>
      </c>
    </row>
    <row r="137" spans="1:65" s="13" customFormat="1" ht="11.25">
      <c r="B137" s="192"/>
      <c r="C137" s="193"/>
      <c r="D137" s="194" t="s">
        <v>168</v>
      </c>
      <c r="E137" s="195" t="s">
        <v>19</v>
      </c>
      <c r="F137" s="196" t="s">
        <v>208</v>
      </c>
      <c r="G137" s="193"/>
      <c r="H137" s="197">
        <v>1.33</v>
      </c>
      <c r="I137" s="198"/>
      <c r="J137" s="193"/>
      <c r="K137" s="193"/>
      <c r="L137" s="199"/>
      <c r="M137" s="200"/>
      <c r="N137" s="201"/>
      <c r="O137" s="201"/>
      <c r="P137" s="201"/>
      <c r="Q137" s="201"/>
      <c r="R137" s="201"/>
      <c r="S137" s="201"/>
      <c r="T137" s="202"/>
      <c r="AT137" s="203" t="s">
        <v>168</v>
      </c>
      <c r="AU137" s="203" t="s">
        <v>77</v>
      </c>
      <c r="AV137" s="13" t="s">
        <v>77</v>
      </c>
      <c r="AW137" s="13" t="s">
        <v>30</v>
      </c>
      <c r="AX137" s="13" t="s">
        <v>68</v>
      </c>
      <c r="AY137" s="203" t="s">
        <v>159</v>
      </c>
    </row>
    <row r="138" spans="1:65" s="13" customFormat="1" ht="11.25">
      <c r="B138" s="192"/>
      <c r="C138" s="193"/>
      <c r="D138" s="194" t="s">
        <v>168</v>
      </c>
      <c r="E138" s="195" t="s">
        <v>19</v>
      </c>
      <c r="F138" s="196" t="s">
        <v>209</v>
      </c>
      <c r="G138" s="193"/>
      <c r="H138" s="197">
        <v>0.91</v>
      </c>
      <c r="I138" s="198"/>
      <c r="J138" s="193"/>
      <c r="K138" s="193"/>
      <c r="L138" s="199"/>
      <c r="M138" s="200"/>
      <c r="N138" s="201"/>
      <c r="O138" s="201"/>
      <c r="P138" s="201"/>
      <c r="Q138" s="201"/>
      <c r="R138" s="201"/>
      <c r="S138" s="201"/>
      <c r="T138" s="202"/>
      <c r="AT138" s="203" t="s">
        <v>168</v>
      </c>
      <c r="AU138" s="203" t="s">
        <v>77</v>
      </c>
      <c r="AV138" s="13" t="s">
        <v>77</v>
      </c>
      <c r="AW138" s="13" t="s">
        <v>30</v>
      </c>
      <c r="AX138" s="13" t="s">
        <v>68</v>
      </c>
      <c r="AY138" s="203" t="s">
        <v>159</v>
      </c>
    </row>
    <row r="139" spans="1:65" s="13" customFormat="1" ht="11.25">
      <c r="B139" s="192"/>
      <c r="C139" s="193"/>
      <c r="D139" s="194" t="s">
        <v>168</v>
      </c>
      <c r="E139" s="195" t="s">
        <v>19</v>
      </c>
      <c r="F139" s="196" t="s">
        <v>210</v>
      </c>
      <c r="G139" s="193"/>
      <c r="H139" s="197">
        <v>1.79</v>
      </c>
      <c r="I139" s="198"/>
      <c r="J139" s="193"/>
      <c r="K139" s="193"/>
      <c r="L139" s="199"/>
      <c r="M139" s="200"/>
      <c r="N139" s="201"/>
      <c r="O139" s="201"/>
      <c r="P139" s="201"/>
      <c r="Q139" s="201"/>
      <c r="R139" s="201"/>
      <c r="S139" s="201"/>
      <c r="T139" s="202"/>
      <c r="AT139" s="203" t="s">
        <v>168</v>
      </c>
      <c r="AU139" s="203" t="s">
        <v>77</v>
      </c>
      <c r="AV139" s="13" t="s">
        <v>77</v>
      </c>
      <c r="AW139" s="13" t="s">
        <v>30</v>
      </c>
      <c r="AX139" s="13" t="s">
        <v>68</v>
      </c>
      <c r="AY139" s="203" t="s">
        <v>159</v>
      </c>
    </row>
    <row r="140" spans="1:65" s="13" customFormat="1" ht="11.25">
      <c r="B140" s="192"/>
      <c r="C140" s="193"/>
      <c r="D140" s="194" t="s">
        <v>168</v>
      </c>
      <c r="E140" s="195" t="s">
        <v>19</v>
      </c>
      <c r="F140" s="196" t="s">
        <v>211</v>
      </c>
      <c r="G140" s="193"/>
      <c r="H140" s="197">
        <v>1.95</v>
      </c>
      <c r="I140" s="198"/>
      <c r="J140" s="193"/>
      <c r="K140" s="193"/>
      <c r="L140" s="199"/>
      <c r="M140" s="200"/>
      <c r="N140" s="201"/>
      <c r="O140" s="201"/>
      <c r="P140" s="201"/>
      <c r="Q140" s="201"/>
      <c r="R140" s="201"/>
      <c r="S140" s="201"/>
      <c r="T140" s="202"/>
      <c r="AT140" s="203" t="s">
        <v>168</v>
      </c>
      <c r="AU140" s="203" t="s">
        <v>77</v>
      </c>
      <c r="AV140" s="13" t="s">
        <v>77</v>
      </c>
      <c r="AW140" s="13" t="s">
        <v>30</v>
      </c>
      <c r="AX140" s="13" t="s">
        <v>68</v>
      </c>
      <c r="AY140" s="203" t="s">
        <v>159</v>
      </c>
    </row>
    <row r="141" spans="1:65" s="13" customFormat="1" ht="11.25">
      <c r="B141" s="192"/>
      <c r="C141" s="193"/>
      <c r="D141" s="194" t="s">
        <v>168</v>
      </c>
      <c r="E141" s="195" t="s">
        <v>19</v>
      </c>
      <c r="F141" s="196" t="s">
        <v>212</v>
      </c>
      <c r="G141" s="193"/>
      <c r="H141" s="197">
        <v>2.17</v>
      </c>
      <c r="I141" s="198"/>
      <c r="J141" s="193"/>
      <c r="K141" s="193"/>
      <c r="L141" s="199"/>
      <c r="M141" s="200"/>
      <c r="N141" s="201"/>
      <c r="O141" s="201"/>
      <c r="P141" s="201"/>
      <c r="Q141" s="201"/>
      <c r="R141" s="201"/>
      <c r="S141" s="201"/>
      <c r="T141" s="202"/>
      <c r="AT141" s="203" t="s">
        <v>168</v>
      </c>
      <c r="AU141" s="203" t="s">
        <v>77</v>
      </c>
      <c r="AV141" s="13" t="s">
        <v>77</v>
      </c>
      <c r="AW141" s="13" t="s">
        <v>30</v>
      </c>
      <c r="AX141" s="13" t="s">
        <v>68</v>
      </c>
      <c r="AY141" s="203" t="s">
        <v>159</v>
      </c>
    </row>
    <row r="142" spans="1:65" s="14" customFormat="1" ht="11.25">
      <c r="B142" s="204"/>
      <c r="C142" s="205"/>
      <c r="D142" s="194" t="s">
        <v>168</v>
      </c>
      <c r="E142" s="206" t="s">
        <v>19</v>
      </c>
      <c r="F142" s="207" t="s">
        <v>171</v>
      </c>
      <c r="G142" s="205"/>
      <c r="H142" s="208">
        <v>9.4600000000000009</v>
      </c>
      <c r="I142" s="209"/>
      <c r="J142" s="205"/>
      <c r="K142" s="205"/>
      <c r="L142" s="210"/>
      <c r="M142" s="211"/>
      <c r="N142" s="212"/>
      <c r="O142" s="212"/>
      <c r="P142" s="212"/>
      <c r="Q142" s="212"/>
      <c r="R142" s="212"/>
      <c r="S142" s="212"/>
      <c r="T142" s="213"/>
      <c r="AT142" s="214" t="s">
        <v>168</v>
      </c>
      <c r="AU142" s="214" t="s">
        <v>77</v>
      </c>
      <c r="AV142" s="14" t="s">
        <v>166</v>
      </c>
      <c r="AW142" s="14" t="s">
        <v>30</v>
      </c>
      <c r="AX142" s="14" t="s">
        <v>75</v>
      </c>
      <c r="AY142" s="214" t="s">
        <v>159</v>
      </c>
    </row>
    <row r="143" spans="1:65" s="12" customFormat="1" ht="22.9" customHeight="1">
      <c r="B143" s="163"/>
      <c r="C143" s="164"/>
      <c r="D143" s="165" t="s">
        <v>67</v>
      </c>
      <c r="E143" s="177" t="s">
        <v>175</v>
      </c>
      <c r="F143" s="177" t="s">
        <v>213</v>
      </c>
      <c r="G143" s="164"/>
      <c r="H143" s="164"/>
      <c r="I143" s="167"/>
      <c r="J143" s="178">
        <f>BK143</f>
        <v>0</v>
      </c>
      <c r="K143" s="164"/>
      <c r="L143" s="169"/>
      <c r="M143" s="170"/>
      <c r="N143" s="171"/>
      <c r="O143" s="171"/>
      <c r="P143" s="172">
        <f>SUM(P144:P150)</f>
        <v>0</v>
      </c>
      <c r="Q143" s="171"/>
      <c r="R143" s="172">
        <f>SUM(R144:R150)</f>
        <v>1.208885</v>
      </c>
      <c r="S143" s="171"/>
      <c r="T143" s="173">
        <f>SUM(T144:T150)</f>
        <v>0</v>
      </c>
      <c r="AR143" s="174" t="s">
        <v>75</v>
      </c>
      <c r="AT143" s="175" t="s">
        <v>67</v>
      </c>
      <c r="AU143" s="175" t="s">
        <v>75</v>
      </c>
      <c r="AY143" s="174" t="s">
        <v>159</v>
      </c>
      <c r="BK143" s="176">
        <f>SUM(BK144:BK150)</f>
        <v>0</v>
      </c>
    </row>
    <row r="144" spans="1:65" s="2" customFormat="1" ht="36">
      <c r="A144" s="35"/>
      <c r="B144" s="36"/>
      <c r="C144" s="179" t="s">
        <v>214</v>
      </c>
      <c r="D144" s="179" t="s">
        <v>161</v>
      </c>
      <c r="E144" s="180" t="s">
        <v>215</v>
      </c>
      <c r="F144" s="181" t="s">
        <v>216</v>
      </c>
      <c r="G144" s="182" t="s">
        <v>164</v>
      </c>
      <c r="H144" s="183">
        <v>20.5</v>
      </c>
      <c r="I144" s="184"/>
      <c r="J144" s="185">
        <f>ROUND(I144*H144,2)</f>
        <v>0</v>
      </c>
      <c r="K144" s="181" t="s">
        <v>165</v>
      </c>
      <c r="L144" s="40"/>
      <c r="M144" s="186" t="s">
        <v>19</v>
      </c>
      <c r="N144" s="187" t="s">
        <v>39</v>
      </c>
      <c r="O144" s="65"/>
      <c r="P144" s="188">
        <f>O144*H144</f>
        <v>0</v>
      </c>
      <c r="Q144" s="188">
        <v>5.8970000000000002E-2</v>
      </c>
      <c r="R144" s="188">
        <f>Q144*H144</f>
        <v>1.208885</v>
      </c>
      <c r="S144" s="188">
        <v>0</v>
      </c>
      <c r="T144" s="189">
        <f>S144*H144</f>
        <v>0</v>
      </c>
      <c r="U144" s="35"/>
      <c r="V144" s="35"/>
      <c r="W144" s="35"/>
      <c r="X144" s="35"/>
      <c r="Y144" s="35"/>
      <c r="Z144" s="35"/>
      <c r="AA144" s="35"/>
      <c r="AB144" s="35"/>
      <c r="AC144" s="35"/>
      <c r="AD144" s="35"/>
      <c r="AE144" s="35"/>
      <c r="AR144" s="190" t="s">
        <v>166</v>
      </c>
      <c r="AT144" s="190" t="s">
        <v>161</v>
      </c>
      <c r="AU144" s="190" t="s">
        <v>77</v>
      </c>
      <c r="AY144" s="18" t="s">
        <v>159</v>
      </c>
      <c r="BE144" s="191">
        <f>IF(N144="základní",J144,0)</f>
        <v>0</v>
      </c>
      <c r="BF144" s="191">
        <f>IF(N144="snížená",J144,0)</f>
        <v>0</v>
      </c>
      <c r="BG144" s="191">
        <f>IF(N144="zákl. přenesená",J144,0)</f>
        <v>0</v>
      </c>
      <c r="BH144" s="191">
        <f>IF(N144="sníž. přenesená",J144,0)</f>
        <v>0</v>
      </c>
      <c r="BI144" s="191">
        <f>IF(N144="nulová",J144,0)</f>
        <v>0</v>
      </c>
      <c r="BJ144" s="18" t="s">
        <v>75</v>
      </c>
      <c r="BK144" s="191">
        <f>ROUND(I144*H144,2)</f>
        <v>0</v>
      </c>
      <c r="BL144" s="18" t="s">
        <v>166</v>
      </c>
      <c r="BM144" s="190" t="s">
        <v>217</v>
      </c>
    </row>
    <row r="145" spans="1:65" s="13" customFormat="1" ht="11.25">
      <c r="B145" s="192"/>
      <c r="C145" s="193"/>
      <c r="D145" s="194" t="s">
        <v>168</v>
      </c>
      <c r="E145" s="195" t="s">
        <v>19</v>
      </c>
      <c r="F145" s="196" t="s">
        <v>218</v>
      </c>
      <c r="G145" s="193"/>
      <c r="H145" s="197">
        <v>7.9</v>
      </c>
      <c r="I145" s="198"/>
      <c r="J145" s="193"/>
      <c r="K145" s="193"/>
      <c r="L145" s="199"/>
      <c r="M145" s="200"/>
      <c r="N145" s="201"/>
      <c r="O145" s="201"/>
      <c r="P145" s="201"/>
      <c r="Q145" s="201"/>
      <c r="R145" s="201"/>
      <c r="S145" s="201"/>
      <c r="T145" s="202"/>
      <c r="AT145" s="203" t="s">
        <v>168</v>
      </c>
      <c r="AU145" s="203" t="s">
        <v>77</v>
      </c>
      <c r="AV145" s="13" t="s">
        <v>77</v>
      </c>
      <c r="AW145" s="13" t="s">
        <v>30</v>
      </c>
      <c r="AX145" s="13" t="s">
        <v>68</v>
      </c>
      <c r="AY145" s="203" t="s">
        <v>159</v>
      </c>
    </row>
    <row r="146" spans="1:65" s="13" customFormat="1" ht="11.25">
      <c r="B146" s="192"/>
      <c r="C146" s="193"/>
      <c r="D146" s="194" t="s">
        <v>168</v>
      </c>
      <c r="E146" s="195" t="s">
        <v>19</v>
      </c>
      <c r="F146" s="196" t="s">
        <v>219</v>
      </c>
      <c r="G146" s="193"/>
      <c r="H146" s="197">
        <v>12.6</v>
      </c>
      <c r="I146" s="198"/>
      <c r="J146" s="193"/>
      <c r="K146" s="193"/>
      <c r="L146" s="199"/>
      <c r="M146" s="200"/>
      <c r="N146" s="201"/>
      <c r="O146" s="201"/>
      <c r="P146" s="201"/>
      <c r="Q146" s="201"/>
      <c r="R146" s="201"/>
      <c r="S146" s="201"/>
      <c r="T146" s="202"/>
      <c r="AT146" s="203" t="s">
        <v>168</v>
      </c>
      <c r="AU146" s="203" t="s">
        <v>77</v>
      </c>
      <c r="AV146" s="13" t="s">
        <v>77</v>
      </c>
      <c r="AW146" s="13" t="s">
        <v>30</v>
      </c>
      <c r="AX146" s="13" t="s">
        <v>68</v>
      </c>
      <c r="AY146" s="203" t="s">
        <v>159</v>
      </c>
    </row>
    <row r="147" spans="1:65" s="14" customFormat="1" ht="11.25">
      <c r="B147" s="204"/>
      <c r="C147" s="205"/>
      <c r="D147" s="194" t="s">
        <v>168</v>
      </c>
      <c r="E147" s="206" t="s">
        <v>19</v>
      </c>
      <c r="F147" s="207" t="s">
        <v>171</v>
      </c>
      <c r="G147" s="205"/>
      <c r="H147" s="208">
        <v>20.5</v>
      </c>
      <c r="I147" s="209"/>
      <c r="J147" s="205"/>
      <c r="K147" s="205"/>
      <c r="L147" s="210"/>
      <c r="M147" s="211"/>
      <c r="N147" s="212"/>
      <c r="O147" s="212"/>
      <c r="P147" s="212"/>
      <c r="Q147" s="212"/>
      <c r="R147" s="212"/>
      <c r="S147" s="212"/>
      <c r="T147" s="213"/>
      <c r="AT147" s="214" t="s">
        <v>168</v>
      </c>
      <c r="AU147" s="214" t="s">
        <v>77</v>
      </c>
      <c r="AV147" s="14" t="s">
        <v>166</v>
      </c>
      <c r="AW147" s="14" t="s">
        <v>30</v>
      </c>
      <c r="AX147" s="14" t="s">
        <v>75</v>
      </c>
      <c r="AY147" s="214" t="s">
        <v>159</v>
      </c>
    </row>
    <row r="148" spans="1:65" s="2" customFormat="1" ht="24">
      <c r="A148" s="35"/>
      <c r="B148" s="36"/>
      <c r="C148" s="179" t="s">
        <v>220</v>
      </c>
      <c r="D148" s="179" t="s">
        <v>161</v>
      </c>
      <c r="E148" s="180" t="s">
        <v>221</v>
      </c>
      <c r="F148" s="181" t="s">
        <v>222</v>
      </c>
      <c r="G148" s="182" t="s">
        <v>223</v>
      </c>
      <c r="H148" s="183">
        <v>44</v>
      </c>
      <c r="I148" s="184"/>
      <c r="J148" s="185">
        <f>ROUND(I148*H148,2)</f>
        <v>0</v>
      </c>
      <c r="K148" s="181" t="s">
        <v>165</v>
      </c>
      <c r="L148" s="40"/>
      <c r="M148" s="186" t="s">
        <v>19</v>
      </c>
      <c r="N148" s="187" t="s">
        <v>39</v>
      </c>
      <c r="O148" s="65"/>
      <c r="P148" s="188">
        <f>O148*H148</f>
        <v>0</v>
      </c>
      <c r="Q148" s="188">
        <v>0</v>
      </c>
      <c r="R148" s="188">
        <f>Q148*H148</f>
        <v>0</v>
      </c>
      <c r="S148" s="188">
        <v>0</v>
      </c>
      <c r="T148" s="189">
        <f>S148*H148</f>
        <v>0</v>
      </c>
      <c r="U148" s="35"/>
      <c r="V148" s="35"/>
      <c r="W148" s="35"/>
      <c r="X148" s="35"/>
      <c r="Y148" s="35"/>
      <c r="Z148" s="35"/>
      <c r="AA148" s="35"/>
      <c r="AB148" s="35"/>
      <c r="AC148" s="35"/>
      <c r="AD148" s="35"/>
      <c r="AE148" s="35"/>
      <c r="AR148" s="190" t="s">
        <v>166</v>
      </c>
      <c r="AT148" s="190" t="s">
        <v>161</v>
      </c>
      <c r="AU148" s="190" t="s">
        <v>77</v>
      </c>
      <c r="AY148" s="18" t="s">
        <v>159</v>
      </c>
      <c r="BE148" s="191">
        <f>IF(N148="základní",J148,0)</f>
        <v>0</v>
      </c>
      <c r="BF148" s="191">
        <f>IF(N148="snížená",J148,0)</f>
        <v>0</v>
      </c>
      <c r="BG148" s="191">
        <f>IF(N148="zákl. přenesená",J148,0)</f>
        <v>0</v>
      </c>
      <c r="BH148" s="191">
        <f>IF(N148="sníž. přenesená",J148,0)</f>
        <v>0</v>
      </c>
      <c r="BI148" s="191">
        <f>IF(N148="nulová",J148,0)</f>
        <v>0</v>
      </c>
      <c r="BJ148" s="18" t="s">
        <v>75</v>
      </c>
      <c r="BK148" s="191">
        <f>ROUND(I148*H148,2)</f>
        <v>0</v>
      </c>
      <c r="BL148" s="18" t="s">
        <v>166</v>
      </c>
      <c r="BM148" s="190" t="s">
        <v>224</v>
      </c>
    </row>
    <row r="149" spans="1:65" s="13" customFormat="1" ht="11.25">
      <c r="B149" s="192"/>
      <c r="C149" s="193"/>
      <c r="D149" s="194" t="s">
        <v>168</v>
      </c>
      <c r="E149" s="195" t="s">
        <v>19</v>
      </c>
      <c r="F149" s="196" t="s">
        <v>225</v>
      </c>
      <c r="G149" s="193"/>
      <c r="H149" s="197">
        <v>44</v>
      </c>
      <c r="I149" s="198"/>
      <c r="J149" s="193"/>
      <c r="K149" s="193"/>
      <c r="L149" s="199"/>
      <c r="M149" s="200"/>
      <c r="N149" s="201"/>
      <c r="O149" s="201"/>
      <c r="P149" s="201"/>
      <c r="Q149" s="201"/>
      <c r="R149" s="201"/>
      <c r="S149" s="201"/>
      <c r="T149" s="202"/>
      <c r="AT149" s="203" t="s">
        <v>168</v>
      </c>
      <c r="AU149" s="203" t="s">
        <v>77</v>
      </c>
      <c r="AV149" s="13" t="s">
        <v>77</v>
      </c>
      <c r="AW149" s="13" t="s">
        <v>30</v>
      </c>
      <c r="AX149" s="13" t="s">
        <v>75</v>
      </c>
      <c r="AY149" s="203" t="s">
        <v>159</v>
      </c>
    </row>
    <row r="150" spans="1:65" s="2" customFormat="1" ht="24">
      <c r="A150" s="35"/>
      <c r="B150" s="36"/>
      <c r="C150" s="215" t="s">
        <v>226</v>
      </c>
      <c r="D150" s="215" t="s">
        <v>196</v>
      </c>
      <c r="E150" s="216" t="s">
        <v>227</v>
      </c>
      <c r="F150" s="217" t="s">
        <v>228</v>
      </c>
      <c r="G150" s="218" t="s">
        <v>223</v>
      </c>
      <c r="H150" s="219">
        <v>44</v>
      </c>
      <c r="I150" s="220"/>
      <c r="J150" s="221">
        <f>ROUND(I150*H150,2)</f>
        <v>0</v>
      </c>
      <c r="K150" s="217" t="s">
        <v>19</v>
      </c>
      <c r="L150" s="222"/>
      <c r="M150" s="223" t="s">
        <v>19</v>
      </c>
      <c r="N150" s="224" t="s">
        <v>39</v>
      </c>
      <c r="O150" s="65"/>
      <c r="P150" s="188">
        <f>O150*H150</f>
        <v>0</v>
      </c>
      <c r="Q150" s="188">
        <v>0</v>
      </c>
      <c r="R150" s="188">
        <f>Q150*H150</f>
        <v>0</v>
      </c>
      <c r="S150" s="188">
        <v>0</v>
      </c>
      <c r="T150" s="189">
        <f>S150*H150</f>
        <v>0</v>
      </c>
      <c r="U150" s="35"/>
      <c r="V150" s="35"/>
      <c r="W150" s="35"/>
      <c r="X150" s="35"/>
      <c r="Y150" s="35"/>
      <c r="Z150" s="35"/>
      <c r="AA150" s="35"/>
      <c r="AB150" s="35"/>
      <c r="AC150" s="35"/>
      <c r="AD150" s="35"/>
      <c r="AE150" s="35"/>
      <c r="AR150" s="190" t="s">
        <v>200</v>
      </c>
      <c r="AT150" s="190" t="s">
        <v>196</v>
      </c>
      <c r="AU150" s="190" t="s">
        <v>77</v>
      </c>
      <c r="AY150" s="18" t="s">
        <v>159</v>
      </c>
      <c r="BE150" s="191">
        <f>IF(N150="základní",J150,0)</f>
        <v>0</v>
      </c>
      <c r="BF150" s="191">
        <f>IF(N150="snížená",J150,0)</f>
        <v>0</v>
      </c>
      <c r="BG150" s="191">
        <f>IF(N150="zákl. přenesená",J150,0)</f>
        <v>0</v>
      </c>
      <c r="BH150" s="191">
        <f>IF(N150="sníž. přenesená",J150,0)</f>
        <v>0</v>
      </c>
      <c r="BI150" s="191">
        <f>IF(N150="nulová",J150,0)</f>
        <v>0</v>
      </c>
      <c r="BJ150" s="18" t="s">
        <v>75</v>
      </c>
      <c r="BK150" s="191">
        <f>ROUND(I150*H150,2)</f>
        <v>0</v>
      </c>
      <c r="BL150" s="18" t="s">
        <v>166</v>
      </c>
      <c r="BM150" s="190" t="s">
        <v>229</v>
      </c>
    </row>
    <row r="151" spans="1:65" s="12" customFormat="1" ht="22.9" customHeight="1">
      <c r="B151" s="163"/>
      <c r="C151" s="164"/>
      <c r="D151" s="165" t="s">
        <v>67</v>
      </c>
      <c r="E151" s="177" t="s">
        <v>166</v>
      </c>
      <c r="F151" s="177" t="s">
        <v>230</v>
      </c>
      <c r="G151" s="164"/>
      <c r="H151" s="164"/>
      <c r="I151" s="167"/>
      <c r="J151" s="178">
        <f>BK151</f>
        <v>0</v>
      </c>
      <c r="K151" s="164"/>
      <c r="L151" s="169"/>
      <c r="M151" s="170"/>
      <c r="N151" s="171"/>
      <c r="O151" s="171"/>
      <c r="P151" s="172">
        <f>SUM(P152:P154)</f>
        <v>0</v>
      </c>
      <c r="Q151" s="171"/>
      <c r="R151" s="172">
        <f>SUM(R152:R154)</f>
        <v>0</v>
      </c>
      <c r="S151" s="171"/>
      <c r="T151" s="173">
        <f>SUM(T152:T154)</f>
        <v>0</v>
      </c>
      <c r="AR151" s="174" t="s">
        <v>75</v>
      </c>
      <c r="AT151" s="175" t="s">
        <v>67</v>
      </c>
      <c r="AU151" s="175" t="s">
        <v>75</v>
      </c>
      <c r="AY151" s="174" t="s">
        <v>159</v>
      </c>
      <c r="BK151" s="176">
        <f>SUM(BK152:BK154)</f>
        <v>0</v>
      </c>
    </row>
    <row r="152" spans="1:65" s="2" customFormat="1" ht="33" customHeight="1">
      <c r="A152" s="35"/>
      <c r="B152" s="36"/>
      <c r="C152" s="179" t="s">
        <v>231</v>
      </c>
      <c r="D152" s="179" t="s">
        <v>161</v>
      </c>
      <c r="E152" s="180" t="s">
        <v>232</v>
      </c>
      <c r="F152" s="181" t="s">
        <v>233</v>
      </c>
      <c r="G152" s="182" t="s">
        <v>178</v>
      </c>
      <c r="H152" s="183">
        <v>13.44</v>
      </c>
      <c r="I152" s="184"/>
      <c r="J152" s="185">
        <f>ROUND(I152*H152,2)</f>
        <v>0</v>
      </c>
      <c r="K152" s="181" t="s">
        <v>165</v>
      </c>
      <c r="L152" s="40"/>
      <c r="M152" s="186" t="s">
        <v>19</v>
      </c>
      <c r="N152" s="187" t="s">
        <v>39</v>
      </c>
      <c r="O152" s="65"/>
      <c r="P152" s="188">
        <f>O152*H152</f>
        <v>0</v>
      </c>
      <c r="Q152" s="188">
        <v>0</v>
      </c>
      <c r="R152" s="188">
        <f>Q152*H152</f>
        <v>0</v>
      </c>
      <c r="S152" s="188">
        <v>0</v>
      </c>
      <c r="T152" s="189">
        <f>S152*H152</f>
        <v>0</v>
      </c>
      <c r="U152" s="35"/>
      <c r="V152" s="35"/>
      <c r="W152" s="35"/>
      <c r="X152" s="35"/>
      <c r="Y152" s="35"/>
      <c r="Z152" s="35"/>
      <c r="AA152" s="35"/>
      <c r="AB152" s="35"/>
      <c r="AC152" s="35"/>
      <c r="AD152" s="35"/>
      <c r="AE152" s="35"/>
      <c r="AR152" s="190" t="s">
        <v>166</v>
      </c>
      <c r="AT152" s="190" t="s">
        <v>161</v>
      </c>
      <c r="AU152" s="190" t="s">
        <v>77</v>
      </c>
      <c r="AY152" s="18" t="s">
        <v>159</v>
      </c>
      <c r="BE152" s="191">
        <f>IF(N152="základní",J152,0)</f>
        <v>0</v>
      </c>
      <c r="BF152" s="191">
        <f>IF(N152="snížená",J152,0)</f>
        <v>0</v>
      </c>
      <c r="BG152" s="191">
        <f>IF(N152="zákl. přenesená",J152,0)</f>
        <v>0</v>
      </c>
      <c r="BH152" s="191">
        <f>IF(N152="sníž. přenesená",J152,0)</f>
        <v>0</v>
      </c>
      <c r="BI152" s="191">
        <f>IF(N152="nulová",J152,0)</f>
        <v>0</v>
      </c>
      <c r="BJ152" s="18" t="s">
        <v>75</v>
      </c>
      <c r="BK152" s="191">
        <f>ROUND(I152*H152,2)</f>
        <v>0</v>
      </c>
      <c r="BL152" s="18" t="s">
        <v>166</v>
      </c>
      <c r="BM152" s="190" t="s">
        <v>234</v>
      </c>
    </row>
    <row r="153" spans="1:65" s="13" customFormat="1" ht="11.25">
      <c r="B153" s="192"/>
      <c r="C153" s="193"/>
      <c r="D153" s="194" t="s">
        <v>168</v>
      </c>
      <c r="E153" s="195" t="s">
        <v>19</v>
      </c>
      <c r="F153" s="196" t="s">
        <v>235</v>
      </c>
      <c r="G153" s="193"/>
      <c r="H153" s="197">
        <v>13.44</v>
      </c>
      <c r="I153" s="198"/>
      <c r="J153" s="193"/>
      <c r="K153" s="193"/>
      <c r="L153" s="199"/>
      <c r="M153" s="200"/>
      <c r="N153" s="201"/>
      <c r="O153" s="201"/>
      <c r="P153" s="201"/>
      <c r="Q153" s="201"/>
      <c r="R153" s="201"/>
      <c r="S153" s="201"/>
      <c r="T153" s="202"/>
      <c r="AT153" s="203" t="s">
        <v>168</v>
      </c>
      <c r="AU153" s="203" t="s">
        <v>77</v>
      </c>
      <c r="AV153" s="13" t="s">
        <v>77</v>
      </c>
      <c r="AW153" s="13" t="s">
        <v>30</v>
      </c>
      <c r="AX153" s="13" t="s">
        <v>75</v>
      </c>
      <c r="AY153" s="203" t="s">
        <v>159</v>
      </c>
    </row>
    <row r="154" spans="1:65" s="2" customFormat="1" ht="36">
      <c r="A154" s="35"/>
      <c r="B154" s="36"/>
      <c r="C154" s="179" t="s">
        <v>236</v>
      </c>
      <c r="D154" s="179" t="s">
        <v>161</v>
      </c>
      <c r="E154" s="180" t="s">
        <v>237</v>
      </c>
      <c r="F154" s="181" t="s">
        <v>238</v>
      </c>
      <c r="G154" s="182" t="s">
        <v>164</v>
      </c>
      <c r="H154" s="183">
        <v>33</v>
      </c>
      <c r="I154" s="184"/>
      <c r="J154" s="185">
        <f>ROUND(I154*H154,2)</f>
        <v>0</v>
      </c>
      <c r="K154" s="181" t="s">
        <v>165</v>
      </c>
      <c r="L154" s="40"/>
      <c r="M154" s="186" t="s">
        <v>19</v>
      </c>
      <c r="N154" s="187" t="s">
        <v>39</v>
      </c>
      <c r="O154" s="65"/>
      <c r="P154" s="188">
        <f>O154*H154</f>
        <v>0</v>
      </c>
      <c r="Q154" s="188">
        <v>0</v>
      </c>
      <c r="R154" s="188">
        <f>Q154*H154</f>
        <v>0</v>
      </c>
      <c r="S154" s="188">
        <v>0</v>
      </c>
      <c r="T154" s="189">
        <f>S154*H154</f>
        <v>0</v>
      </c>
      <c r="U154" s="35"/>
      <c r="V154" s="35"/>
      <c r="W154" s="35"/>
      <c r="X154" s="35"/>
      <c r="Y154" s="35"/>
      <c r="Z154" s="35"/>
      <c r="AA154" s="35"/>
      <c r="AB154" s="35"/>
      <c r="AC154" s="35"/>
      <c r="AD154" s="35"/>
      <c r="AE154" s="35"/>
      <c r="AR154" s="190" t="s">
        <v>166</v>
      </c>
      <c r="AT154" s="190" t="s">
        <v>161</v>
      </c>
      <c r="AU154" s="190" t="s">
        <v>77</v>
      </c>
      <c r="AY154" s="18" t="s">
        <v>159</v>
      </c>
      <c r="BE154" s="191">
        <f>IF(N154="základní",J154,0)</f>
        <v>0</v>
      </c>
      <c r="BF154" s="191">
        <f>IF(N154="snížená",J154,0)</f>
        <v>0</v>
      </c>
      <c r="BG154" s="191">
        <f>IF(N154="zákl. přenesená",J154,0)</f>
        <v>0</v>
      </c>
      <c r="BH154" s="191">
        <f>IF(N154="sníž. přenesená",J154,0)</f>
        <v>0</v>
      </c>
      <c r="BI154" s="191">
        <f>IF(N154="nulová",J154,0)</f>
        <v>0</v>
      </c>
      <c r="BJ154" s="18" t="s">
        <v>75</v>
      </c>
      <c r="BK154" s="191">
        <f>ROUND(I154*H154,2)</f>
        <v>0</v>
      </c>
      <c r="BL154" s="18" t="s">
        <v>166</v>
      </c>
      <c r="BM154" s="190" t="s">
        <v>239</v>
      </c>
    </row>
    <row r="155" spans="1:65" s="12" customFormat="1" ht="22.9" customHeight="1">
      <c r="B155" s="163"/>
      <c r="C155" s="164"/>
      <c r="D155" s="165" t="s">
        <v>67</v>
      </c>
      <c r="E155" s="177" t="s">
        <v>185</v>
      </c>
      <c r="F155" s="177" t="s">
        <v>240</v>
      </c>
      <c r="G155" s="164"/>
      <c r="H155" s="164"/>
      <c r="I155" s="167"/>
      <c r="J155" s="178">
        <f>BK155</f>
        <v>0</v>
      </c>
      <c r="K155" s="164"/>
      <c r="L155" s="169"/>
      <c r="M155" s="170"/>
      <c r="N155" s="171"/>
      <c r="O155" s="171"/>
      <c r="P155" s="172">
        <f>SUM(P156:P165)</f>
        <v>0</v>
      </c>
      <c r="Q155" s="171"/>
      <c r="R155" s="172">
        <f>SUM(R156:R165)</f>
        <v>18.43346</v>
      </c>
      <c r="S155" s="171"/>
      <c r="T155" s="173">
        <f>SUM(T156:T165)</f>
        <v>0</v>
      </c>
      <c r="AR155" s="174" t="s">
        <v>75</v>
      </c>
      <c r="AT155" s="175" t="s">
        <v>67</v>
      </c>
      <c r="AU155" s="175" t="s">
        <v>75</v>
      </c>
      <c r="AY155" s="174" t="s">
        <v>159</v>
      </c>
      <c r="BK155" s="176">
        <f>SUM(BK156:BK165)</f>
        <v>0</v>
      </c>
    </row>
    <row r="156" spans="1:65" s="2" customFormat="1" ht="36">
      <c r="A156" s="35"/>
      <c r="B156" s="36"/>
      <c r="C156" s="179" t="s">
        <v>241</v>
      </c>
      <c r="D156" s="179" t="s">
        <v>161</v>
      </c>
      <c r="E156" s="180" t="s">
        <v>242</v>
      </c>
      <c r="F156" s="181" t="s">
        <v>243</v>
      </c>
      <c r="G156" s="182" t="s">
        <v>164</v>
      </c>
      <c r="H156" s="183">
        <v>36</v>
      </c>
      <c r="I156" s="184"/>
      <c r="J156" s="185">
        <f>ROUND(I156*H156,2)</f>
        <v>0</v>
      </c>
      <c r="K156" s="181" t="s">
        <v>165</v>
      </c>
      <c r="L156" s="40"/>
      <c r="M156" s="186" t="s">
        <v>19</v>
      </c>
      <c r="N156" s="187" t="s">
        <v>39</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166</v>
      </c>
      <c r="AT156" s="190" t="s">
        <v>161</v>
      </c>
      <c r="AU156" s="190" t="s">
        <v>77</v>
      </c>
      <c r="AY156" s="18" t="s">
        <v>159</v>
      </c>
      <c r="BE156" s="191">
        <f>IF(N156="základní",J156,0)</f>
        <v>0</v>
      </c>
      <c r="BF156" s="191">
        <f>IF(N156="snížená",J156,0)</f>
        <v>0</v>
      </c>
      <c r="BG156" s="191">
        <f>IF(N156="zákl. přenesená",J156,0)</f>
        <v>0</v>
      </c>
      <c r="BH156" s="191">
        <f>IF(N156="sníž. přenesená",J156,0)</f>
        <v>0</v>
      </c>
      <c r="BI156" s="191">
        <f>IF(N156="nulová",J156,0)</f>
        <v>0</v>
      </c>
      <c r="BJ156" s="18" t="s">
        <v>75</v>
      </c>
      <c r="BK156" s="191">
        <f>ROUND(I156*H156,2)</f>
        <v>0</v>
      </c>
      <c r="BL156" s="18" t="s">
        <v>166</v>
      </c>
      <c r="BM156" s="190" t="s">
        <v>244</v>
      </c>
    </row>
    <row r="157" spans="1:65" s="13" customFormat="1" ht="11.25">
      <c r="B157" s="192"/>
      <c r="C157" s="193"/>
      <c r="D157" s="194" t="s">
        <v>168</v>
      </c>
      <c r="E157" s="195" t="s">
        <v>19</v>
      </c>
      <c r="F157" s="196" t="s">
        <v>245</v>
      </c>
      <c r="G157" s="193"/>
      <c r="H157" s="197">
        <v>36</v>
      </c>
      <c r="I157" s="198"/>
      <c r="J157" s="193"/>
      <c r="K157" s="193"/>
      <c r="L157" s="199"/>
      <c r="M157" s="200"/>
      <c r="N157" s="201"/>
      <c r="O157" s="201"/>
      <c r="P157" s="201"/>
      <c r="Q157" s="201"/>
      <c r="R157" s="201"/>
      <c r="S157" s="201"/>
      <c r="T157" s="202"/>
      <c r="AT157" s="203" t="s">
        <v>168</v>
      </c>
      <c r="AU157" s="203" t="s">
        <v>77</v>
      </c>
      <c r="AV157" s="13" t="s">
        <v>77</v>
      </c>
      <c r="AW157" s="13" t="s">
        <v>30</v>
      </c>
      <c r="AX157" s="13" t="s">
        <v>75</v>
      </c>
      <c r="AY157" s="203" t="s">
        <v>159</v>
      </c>
    </row>
    <row r="158" spans="1:65" s="2" customFormat="1" ht="55.5" customHeight="1">
      <c r="A158" s="35"/>
      <c r="B158" s="36"/>
      <c r="C158" s="179" t="s">
        <v>8</v>
      </c>
      <c r="D158" s="179" t="s">
        <v>161</v>
      </c>
      <c r="E158" s="180" t="s">
        <v>246</v>
      </c>
      <c r="F158" s="181" t="s">
        <v>247</v>
      </c>
      <c r="G158" s="182" t="s">
        <v>164</v>
      </c>
      <c r="H158" s="183">
        <v>36</v>
      </c>
      <c r="I158" s="184"/>
      <c r="J158" s="185">
        <f>ROUND(I158*H158,2)</f>
        <v>0</v>
      </c>
      <c r="K158" s="181" t="s">
        <v>165</v>
      </c>
      <c r="L158" s="40"/>
      <c r="M158" s="186" t="s">
        <v>19</v>
      </c>
      <c r="N158" s="187" t="s">
        <v>39</v>
      </c>
      <c r="O158" s="65"/>
      <c r="P158" s="188">
        <f>O158*H158</f>
        <v>0</v>
      </c>
      <c r="Q158" s="188">
        <v>0.16700000000000001</v>
      </c>
      <c r="R158" s="188">
        <f>Q158*H158</f>
        <v>6.0120000000000005</v>
      </c>
      <c r="S158" s="188">
        <v>0</v>
      </c>
      <c r="T158" s="189">
        <f>S158*H158</f>
        <v>0</v>
      </c>
      <c r="U158" s="35"/>
      <c r="V158" s="35"/>
      <c r="W158" s="35"/>
      <c r="X158" s="35"/>
      <c r="Y158" s="35"/>
      <c r="Z158" s="35"/>
      <c r="AA158" s="35"/>
      <c r="AB158" s="35"/>
      <c r="AC158" s="35"/>
      <c r="AD158" s="35"/>
      <c r="AE158" s="35"/>
      <c r="AR158" s="190" t="s">
        <v>166</v>
      </c>
      <c r="AT158" s="190" t="s">
        <v>161</v>
      </c>
      <c r="AU158" s="190" t="s">
        <v>77</v>
      </c>
      <c r="AY158" s="18" t="s">
        <v>159</v>
      </c>
      <c r="BE158" s="191">
        <f>IF(N158="základní",J158,0)</f>
        <v>0</v>
      </c>
      <c r="BF158" s="191">
        <f>IF(N158="snížená",J158,0)</f>
        <v>0</v>
      </c>
      <c r="BG158" s="191">
        <f>IF(N158="zákl. přenesená",J158,0)</f>
        <v>0</v>
      </c>
      <c r="BH158" s="191">
        <f>IF(N158="sníž. přenesená",J158,0)</f>
        <v>0</v>
      </c>
      <c r="BI158" s="191">
        <f>IF(N158="nulová",J158,0)</f>
        <v>0</v>
      </c>
      <c r="BJ158" s="18" t="s">
        <v>75</v>
      </c>
      <c r="BK158" s="191">
        <f>ROUND(I158*H158,2)</f>
        <v>0</v>
      </c>
      <c r="BL158" s="18" t="s">
        <v>166</v>
      </c>
      <c r="BM158" s="190" t="s">
        <v>248</v>
      </c>
    </row>
    <row r="159" spans="1:65" s="2" customFormat="1" ht="16.5" customHeight="1">
      <c r="A159" s="35"/>
      <c r="B159" s="36"/>
      <c r="C159" s="215" t="s">
        <v>249</v>
      </c>
      <c r="D159" s="215" t="s">
        <v>196</v>
      </c>
      <c r="E159" s="216" t="s">
        <v>250</v>
      </c>
      <c r="F159" s="217" t="s">
        <v>251</v>
      </c>
      <c r="G159" s="218" t="s">
        <v>164</v>
      </c>
      <c r="H159" s="219">
        <v>36.72</v>
      </c>
      <c r="I159" s="220"/>
      <c r="J159" s="221">
        <f>ROUND(I159*H159,2)</f>
        <v>0</v>
      </c>
      <c r="K159" s="217" t="s">
        <v>165</v>
      </c>
      <c r="L159" s="222"/>
      <c r="M159" s="223" t="s">
        <v>19</v>
      </c>
      <c r="N159" s="224" t="s">
        <v>39</v>
      </c>
      <c r="O159" s="65"/>
      <c r="P159" s="188">
        <f>O159*H159</f>
        <v>0</v>
      </c>
      <c r="Q159" s="188">
        <v>0.11799999999999999</v>
      </c>
      <c r="R159" s="188">
        <f>Q159*H159</f>
        <v>4.3329599999999999</v>
      </c>
      <c r="S159" s="188">
        <v>0</v>
      </c>
      <c r="T159" s="189">
        <f>S159*H159</f>
        <v>0</v>
      </c>
      <c r="U159" s="35"/>
      <c r="V159" s="35"/>
      <c r="W159" s="35"/>
      <c r="X159" s="35"/>
      <c r="Y159" s="35"/>
      <c r="Z159" s="35"/>
      <c r="AA159" s="35"/>
      <c r="AB159" s="35"/>
      <c r="AC159" s="35"/>
      <c r="AD159" s="35"/>
      <c r="AE159" s="35"/>
      <c r="AR159" s="190" t="s">
        <v>200</v>
      </c>
      <c r="AT159" s="190" t="s">
        <v>196</v>
      </c>
      <c r="AU159" s="190" t="s">
        <v>77</v>
      </c>
      <c r="AY159" s="18" t="s">
        <v>159</v>
      </c>
      <c r="BE159" s="191">
        <f>IF(N159="základní",J159,0)</f>
        <v>0</v>
      </c>
      <c r="BF159" s="191">
        <f>IF(N159="snížená",J159,0)</f>
        <v>0</v>
      </c>
      <c r="BG159" s="191">
        <f>IF(N159="zákl. přenesená",J159,0)</f>
        <v>0</v>
      </c>
      <c r="BH159" s="191">
        <f>IF(N159="sníž. přenesená",J159,0)</f>
        <v>0</v>
      </c>
      <c r="BI159" s="191">
        <f>IF(N159="nulová",J159,0)</f>
        <v>0</v>
      </c>
      <c r="BJ159" s="18" t="s">
        <v>75</v>
      </c>
      <c r="BK159" s="191">
        <f>ROUND(I159*H159,2)</f>
        <v>0</v>
      </c>
      <c r="BL159" s="18" t="s">
        <v>166</v>
      </c>
      <c r="BM159" s="190" t="s">
        <v>252</v>
      </c>
    </row>
    <row r="160" spans="1:65" s="13" customFormat="1" ht="11.25">
      <c r="B160" s="192"/>
      <c r="C160" s="193"/>
      <c r="D160" s="194" t="s">
        <v>168</v>
      </c>
      <c r="E160" s="193"/>
      <c r="F160" s="196" t="s">
        <v>253</v>
      </c>
      <c r="G160" s="193"/>
      <c r="H160" s="197">
        <v>36.72</v>
      </c>
      <c r="I160" s="198"/>
      <c r="J160" s="193"/>
      <c r="K160" s="193"/>
      <c r="L160" s="199"/>
      <c r="M160" s="200"/>
      <c r="N160" s="201"/>
      <c r="O160" s="201"/>
      <c r="P160" s="201"/>
      <c r="Q160" s="201"/>
      <c r="R160" s="201"/>
      <c r="S160" s="201"/>
      <c r="T160" s="202"/>
      <c r="AT160" s="203" t="s">
        <v>168</v>
      </c>
      <c r="AU160" s="203" t="s">
        <v>77</v>
      </c>
      <c r="AV160" s="13" t="s">
        <v>77</v>
      </c>
      <c r="AW160" s="13" t="s">
        <v>4</v>
      </c>
      <c r="AX160" s="13" t="s">
        <v>75</v>
      </c>
      <c r="AY160" s="203" t="s">
        <v>159</v>
      </c>
    </row>
    <row r="161" spans="1:65" s="2" customFormat="1" ht="66.75" customHeight="1">
      <c r="A161" s="35"/>
      <c r="B161" s="36"/>
      <c r="C161" s="179" t="s">
        <v>254</v>
      </c>
      <c r="D161" s="179" t="s">
        <v>161</v>
      </c>
      <c r="E161" s="180" t="s">
        <v>255</v>
      </c>
      <c r="F161" s="181" t="s">
        <v>256</v>
      </c>
      <c r="G161" s="182" t="s">
        <v>164</v>
      </c>
      <c r="H161" s="183">
        <v>50</v>
      </c>
      <c r="I161" s="184"/>
      <c r="J161" s="185">
        <f>ROUND(I161*H161,2)</f>
        <v>0</v>
      </c>
      <c r="K161" s="181" t="s">
        <v>165</v>
      </c>
      <c r="L161" s="40"/>
      <c r="M161" s="186" t="s">
        <v>19</v>
      </c>
      <c r="N161" s="187" t="s">
        <v>39</v>
      </c>
      <c r="O161" s="65"/>
      <c r="P161" s="188">
        <f>O161*H161</f>
        <v>0</v>
      </c>
      <c r="Q161" s="188">
        <v>0.10100000000000001</v>
      </c>
      <c r="R161" s="188">
        <f>Q161*H161</f>
        <v>5.0500000000000007</v>
      </c>
      <c r="S161" s="188">
        <v>0</v>
      </c>
      <c r="T161" s="189">
        <f>S161*H161</f>
        <v>0</v>
      </c>
      <c r="U161" s="35"/>
      <c r="V161" s="35"/>
      <c r="W161" s="35"/>
      <c r="X161" s="35"/>
      <c r="Y161" s="35"/>
      <c r="Z161" s="35"/>
      <c r="AA161" s="35"/>
      <c r="AB161" s="35"/>
      <c r="AC161" s="35"/>
      <c r="AD161" s="35"/>
      <c r="AE161" s="35"/>
      <c r="AR161" s="190" t="s">
        <v>166</v>
      </c>
      <c r="AT161" s="190" t="s">
        <v>161</v>
      </c>
      <c r="AU161" s="190" t="s">
        <v>77</v>
      </c>
      <c r="AY161" s="18" t="s">
        <v>159</v>
      </c>
      <c r="BE161" s="191">
        <f>IF(N161="základní",J161,0)</f>
        <v>0</v>
      </c>
      <c r="BF161" s="191">
        <f>IF(N161="snížená",J161,0)</f>
        <v>0</v>
      </c>
      <c r="BG161" s="191">
        <f>IF(N161="zákl. přenesená",J161,0)</f>
        <v>0</v>
      </c>
      <c r="BH161" s="191">
        <f>IF(N161="sníž. přenesená",J161,0)</f>
        <v>0</v>
      </c>
      <c r="BI161" s="191">
        <f>IF(N161="nulová",J161,0)</f>
        <v>0</v>
      </c>
      <c r="BJ161" s="18" t="s">
        <v>75</v>
      </c>
      <c r="BK161" s="191">
        <f>ROUND(I161*H161,2)</f>
        <v>0</v>
      </c>
      <c r="BL161" s="18" t="s">
        <v>166</v>
      </c>
      <c r="BM161" s="190" t="s">
        <v>257</v>
      </c>
    </row>
    <row r="162" spans="1:65" s="13" customFormat="1" ht="11.25">
      <c r="B162" s="192"/>
      <c r="C162" s="193"/>
      <c r="D162" s="194" t="s">
        <v>168</v>
      </c>
      <c r="E162" s="195" t="s">
        <v>19</v>
      </c>
      <c r="F162" s="196" t="s">
        <v>258</v>
      </c>
      <c r="G162" s="193"/>
      <c r="H162" s="197">
        <v>50</v>
      </c>
      <c r="I162" s="198"/>
      <c r="J162" s="193"/>
      <c r="K162" s="193"/>
      <c r="L162" s="199"/>
      <c r="M162" s="200"/>
      <c r="N162" s="201"/>
      <c r="O162" s="201"/>
      <c r="P162" s="201"/>
      <c r="Q162" s="201"/>
      <c r="R162" s="201"/>
      <c r="S162" s="201"/>
      <c r="T162" s="202"/>
      <c r="AT162" s="203" t="s">
        <v>168</v>
      </c>
      <c r="AU162" s="203" t="s">
        <v>77</v>
      </c>
      <c r="AV162" s="13" t="s">
        <v>77</v>
      </c>
      <c r="AW162" s="13" t="s">
        <v>30</v>
      </c>
      <c r="AX162" s="13" t="s">
        <v>75</v>
      </c>
      <c r="AY162" s="203" t="s">
        <v>159</v>
      </c>
    </row>
    <row r="163" spans="1:65" s="2" customFormat="1" ht="24">
      <c r="A163" s="35"/>
      <c r="B163" s="36"/>
      <c r="C163" s="215" t="s">
        <v>259</v>
      </c>
      <c r="D163" s="215" t="s">
        <v>196</v>
      </c>
      <c r="E163" s="216" t="s">
        <v>260</v>
      </c>
      <c r="F163" s="217" t="s">
        <v>261</v>
      </c>
      <c r="G163" s="218" t="s">
        <v>164</v>
      </c>
      <c r="H163" s="219">
        <v>25.75</v>
      </c>
      <c r="I163" s="220"/>
      <c r="J163" s="221">
        <f>ROUND(I163*H163,2)</f>
        <v>0</v>
      </c>
      <c r="K163" s="217" t="s">
        <v>165</v>
      </c>
      <c r="L163" s="222"/>
      <c r="M163" s="223" t="s">
        <v>19</v>
      </c>
      <c r="N163" s="224" t="s">
        <v>39</v>
      </c>
      <c r="O163" s="65"/>
      <c r="P163" s="188">
        <f>O163*H163</f>
        <v>0</v>
      </c>
      <c r="Q163" s="188">
        <v>0.11799999999999999</v>
      </c>
      <c r="R163" s="188">
        <f>Q163*H163</f>
        <v>3.0385</v>
      </c>
      <c r="S163" s="188">
        <v>0</v>
      </c>
      <c r="T163" s="189">
        <f>S163*H163</f>
        <v>0</v>
      </c>
      <c r="U163" s="35"/>
      <c r="V163" s="35"/>
      <c r="W163" s="35"/>
      <c r="X163" s="35"/>
      <c r="Y163" s="35"/>
      <c r="Z163" s="35"/>
      <c r="AA163" s="35"/>
      <c r="AB163" s="35"/>
      <c r="AC163" s="35"/>
      <c r="AD163" s="35"/>
      <c r="AE163" s="35"/>
      <c r="AR163" s="190" t="s">
        <v>200</v>
      </c>
      <c r="AT163" s="190" t="s">
        <v>196</v>
      </c>
      <c r="AU163" s="190" t="s">
        <v>77</v>
      </c>
      <c r="AY163" s="18" t="s">
        <v>159</v>
      </c>
      <c r="BE163" s="191">
        <f>IF(N163="základní",J163,0)</f>
        <v>0</v>
      </c>
      <c r="BF163" s="191">
        <f>IF(N163="snížená",J163,0)</f>
        <v>0</v>
      </c>
      <c r="BG163" s="191">
        <f>IF(N163="zákl. přenesená",J163,0)</f>
        <v>0</v>
      </c>
      <c r="BH163" s="191">
        <f>IF(N163="sníž. přenesená",J163,0)</f>
        <v>0</v>
      </c>
      <c r="BI163" s="191">
        <f>IF(N163="nulová",J163,0)</f>
        <v>0</v>
      </c>
      <c r="BJ163" s="18" t="s">
        <v>75</v>
      </c>
      <c r="BK163" s="191">
        <f>ROUND(I163*H163,2)</f>
        <v>0</v>
      </c>
      <c r="BL163" s="18" t="s">
        <v>166</v>
      </c>
      <c r="BM163" s="190" t="s">
        <v>262</v>
      </c>
    </row>
    <row r="164" spans="1:65" s="13" customFormat="1" ht="11.25">
      <c r="B164" s="192"/>
      <c r="C164" s="193"/>
      <c r="D164" s="194" t="s">
        <v>168</v>
      </c>
      <c r="E164" s="195" t="s">
        <v>19</v>
      </c>
      <c r="F164" s="196" t="s">
        <v>263</v>
      </c>
      <c r="G164" s="193"/>
      <c r="H164" s="197">
        <v>25</v>
      </c>
      <c r="I164" s="198"/>
      <c r="J164" s="193"/>
      <c r="K164" s="193"/>
      <c r="L164" s="199"/>
      <c r="M164" s="200"/>
      <c r="N164" s="201"/>
      <c r="O164" s="201"/>
      <c r="P164" s="201"/>
      <c r="Q164" s="201"/>
      <c r="R164" s="201"/>
      <c r="S164" s="201"/>
      <c r="T164" s="202"/>
      <c r="AT164" s="203" t="s">
        <v>168</v>
      </c>
      <c r="AU164" s="203" t="s">
        <v>77</v>
      </c>
      <c r="AV164" s="13" t="s">
        <v>77</v>
      </c>
      <c r="AW164" s="13" t="s">
        <v>30</v>
      </c>
      <c r="AX164" s="13" t="s">
        <v>75</v>
      </c>
      <c r="AY164" s="203" t="s">
        <v>159</v>
      </c>
    </row>
    <row r="165" spans="1:65" s="13" customFormat="1" ht="11.25">
      <c r="B165" s="192"/>
      <c r="C165" s="193"/>
      <c r="D165" s="194" t="s">
        <v>168</v>
      </c>
      <c r="E165" s="193"/>
      <c r="F165" s="196" t="s">
        <v>264</v>
      </c>
      <c r="G165" s="193"/>
      <c r="H165" s="197">
        <v>25.75</v>
      </c>
      <c r="I165" s="198"/>
      <c r="J165" s="193"/>
      <c r="K165" s="193"/>
      <c r="L165" s="199"/>
      <c r="M165" s="200"/>
      <c r="N165" s="201"/>
      <c r="O165" s="201"/>
      <c r="P165" s="201"/>
      <c r="Q165" s="201"/>
      <c r="R165" s="201"/>
      <c r="S165" s="201"/>
      <c r="T165" s="202"/>
      <c r="AT165" s="203" t="s">
        <v>168</v>
      </c>
      <c r="AU165" s="203" t="s">
        <v>77</v>
      </c>
      <c r="AV165" s="13" t="s">
        <v>77</v>
      </c>
      <c r="AW165" s="13" t="s">
        <v>4</v>
      </c>
      <c r="AX165" s="13" t="s">
        <v>75</v>
      </c>
      <c r="AY165" s="203" t="s">
        <v>159</v>
      </c>
    </row>
    <row r="166" spans="1:65" s="12" customFormat="1" ht="22.9" customHeight="1">
      <c r="B166" s="163"/>
      <c r="C166" s="164"/>
      <c r="D166" s="165" t="s">
        <v>67</v>
      </c>
      <c r="E166" s="177" t="s">
        <v>190</v>
      </c>
      <c r="F166" s="177" t="s">
        <v>265</v>
      </c>
      <c r="G166" s="164"/>
      <c r="H166" s="164"/>
      <c r="I166" s="167"/>
      <c r="J166" s="178">
        <f>BK166</f>
        <v>0</v>
      </c>
      <c r="K166" s="164"/>
      <c r="L166" s="169"/>
      <c r="M166" s="170"/>
      <c r="N166" s="171"/>
      <c r="O166" s="171"/>
      <c r="P166" s="172">
        <f>SUM(P167:P274)</f>
        <v>0</v>
      </c>
      <c r="Q166" s="171"/>
      <c r="R166" s="172">
        <f>SUM(R167:R274)</f>
        <v>63.365138540000004</v>
      </c>
      <c r="S166" s="171"/>
      <c r="T166" s="173">
        <f>SUM(T167:T274)</f>
        <v>1.0466500000000001</v>
      </c>
      <c r="AR166" s="174" t="s">
        <v>75</v>
      </c>
      <c r="AT166" s="175" t="s">
        <v>67</v>
      </c>
      <c r="AU166" s="175" t="s">
        <v>75</v>
      </c>
      <c r="AY166" s="174" t="s">
        <v>159</v>
      </c>
      <c r="BK166" s="176">
        <f>SUM(BK167:BK274)</f>
        <v>0</v>
      </c>
    </row>
    <row r="167" spans="1:65" s="2" customFormat="1" ht="36">
      <c r="A167" s="35"/>
      <c r="B167" s="36"/>
      <c r="C167" s="179" t="s">
        <v>266</v>
      </c>
      <c r="D167" s="179" t="s">
        <v>161</v>
      </c>
      <c r="E167" s="180" t="s">
        <v>267</v>
      </c>
      <c r="F167" s="181" t="s">
        <v>268</v>
      </c>
      <c r="G167" s="182" t="s">
        <v>164</v>
      </c>
      <c r="H167" s="183">
        <v>132.4</v>
      </c>
      <c r="I167" s="184"/>
      <c r="J167" s="185">
        <f>ROUND(I167*H167,2)</f>
        <v>0</v>
      </c>
      <c r="K167" s="181" t="s">
        <v>165</v>
      </c>
      <c r="L167" s="40"/>
      <c r="M167" s="186" t="s">
        <v>19</v>
      </c>
      <c r="N167" s="187" t="s">
        <v>39</v>
      </c>
      <c r="O167" s="65"/>
      <c r="P167" s="188">
        <f>O167*H167</f>
        <v>0</v>
      </c>
      <c r="Q167" s="188">
        <v>4.3800000000000002E-3</v>
      </c>
      <c r="R167" s="188">
        <f>Q167*H167</f>
        <v>0.57991200000000009</v>
      </c>
      <c r="S167" s="188">
        <v>0</v>
      </c>
      <c r="T167" s="189">
        <f>S167*H167</f>
        <v>0</v>
      </c>
      <c r="U167" s="35"/>
      <c r="V167" s="35"/>
      <c r="W167" s="35"/>
      <c r="X167" s="35"/>
      <c r="Y167" s="35"/>
      <c r="Z167" s="35"/>
      <c r="AA167" s="35"/>
      <c r="AB167" s="35"/>
      <c r="AC167" s="35"/>
      <c r="AD167" s="35"/>
      <c r="AE167" s="35"/>
      <c r="AR167" s="190" t="s">
        <v>166</v>
      </c>
      <c r="AT167" s="190" t="s">
        <v>161</v>
      </c>
      <c r="AU167" s="190" t="s">
        <v>77</v>
      </c>
      <c r="AY167" s="18" t="s">
        <v>159</v>
      </c>
      <c r="BE167" s="191">
        <f>IF(N167="základní",J167,0)</f>
        <v>0</v>
      </c>
      <c r="BF167" s="191">
        <f>IF(N167="snížená",J167,0)</f>
        <v>0</v>
      </c>
      <c r="BG167" s="191">
        <f>IF(N167="zákl. přenesená",J167,0)</f>
        <v>0</v>
      </c>
      <c r="BH167" s="191">
        <f>IF(N167="sníž. přenesená",J167,0)</f>
        <v>0</v>
      </c>
      <c r="BI167" s="191">
        <f>IF(N167="nulová",J167,0)</f>
        <v>0</v>
      </c>
      <c r="BJ167" s="18" t="s">
        <v>75</v>
      </c>
      <c r="BK167" s="191">
        <f>ROUND(I167*H167,2)</f>
        <v>0</v>
      </c>
      <c r="BL167" s="18" t="s">
        <v>166</v>
      </c>
      <c r="BM167" s="190" t="s">
        <v>269</v>
      </c>
    </row>
    <row r="168" spans="1:65" s="13" customFormat="1" ht="11.25">
      <c r="B168" s="192"/>
      <c r="C168" s="193"/>
      <c r="D168" s="194" t="s">
        <v>168</v>
      </c>
      <c r="E168" s="195" t="s">
        <v>19</v>
      </c>
      <c r="F168" s="196" t="s">
        <v>270</v>
      </c>
      <c r="G168" s="193"/>
      <c r="H168" s="197">
        <v>13.1</v>
      </c>
      <c r="I168" s="198"/>
      <c r="J168" s="193"/>
      <c r="K168" s="193"/>
      <c r="L168" s="199"/>
      <c r="M168" s="200"/>
      <c r="N168" s="201"/>
      <c r="O168" s="201"/>
      <c r="P168" s="201"/>
      <c r="Q168" s="201"/>
      <c r="R168" s="201"/>
      <c r="S168" s="201"/>
      <c r="T168" s="202"/>
      <c r="AT168" s="203" t="s">
        <v>168</v>
      </c>
      <c r="AU168" s="203" t="s">
        <v>77</v>
      </c>
      <c r="AV168" s="13" t="s">
        <v>77</v>
      </c>
      <c r="AW168" s="13" t="s">
        <v>30</v>
      </c>
      <c r="AX168" s="13" t="s">
        <v>68</v>
      </c>
      <c r="AY168" s="203" t="s">
        <v>159</v>
      </c>
    </row>
    <row r="169" spans="1:65" s="13" customFormat="1" ht="11.25">
      <c r="B169" s="192"/>
      <c r="C169" s="193"/>
      <c r="D169" s="194" t="s">
        <v>168</v>
      </c>
      <c r="E169" s="195" t="s">
        <v>19</v>
      </c>
      <c r="F169" s="196" t="s">
        <v>271</v>
      </c>
      <c r="G169" s="193"/>
      <c r="H169" s="197">
        <v>13.3</v>
      </c>
      <c r="I169" s="198"/>
      <c r="J169" s="193"/>
      <c r="K169" s="193"/>
      <c r="L169" s="199"/>
      <c r="M169" s="200"/>
      <c r="N169" s="201"/>
      <c r="O169" s="201"/>
      <c r="P169" s="201"/>
      <c r="Q169" s="201"/>
      <c r="R169" s="201"/>
      <c r="S169" s="201"/>
      <c r="T169" s="202"/>
      <c r="AT169" s="203" t="s">
        <v>168</v>
      </c>
      <c r="AU169" s="203" t="s">
        <v>77</v>
      </c>
      <c r="AV169" s="13" t="s">
        <v>77</v>
      </c>
      <c r="AW169" s="13" t="s">
        <v>30</v>
      </c>
      <c r="AX169" s="13" t="s">
        <v>68</v>
      </c>
      <c r="AY169" s="203" t="s">
        <v>159</v>
      </c>
    </row>
    <row r="170" spans="1:65" s="13" customFormat="1" ht="11.25">
      <c r="B170" s="192"/>
      <c r="C170" s="193"/>
      <c r="D170" s="194" t="s">
        <v>168</v>
      </c>
      <c r="E170" s="195" t="s">
        <v>19</v>
      </c>
      <c r="F170" s="196" t="s">
        <v>272</v>
      </c>
      <c r="G170" s="193"/>
      <c r="H170" s="197">
        <v>9.1</v>
      </c>
      <c r="I170" s="198"/>
      <c r="J170" s="193"/>
      <c r="K170" s="193"/>
      <c r="L170" s="199"/>
      <c r="M170" s="200"/>
      <c r="N170" s="201"/>
      <c r="O170" s="201"/>
      <c r="P170" s="201"/>
      <c r="Q170" s="201"/>
      <c r="R170" s="201"/>
      <c r="S170" s="201"/>
      <c r="T170" s="202"/>
      <c r="AT170" s="203" t="s">
        <v>168</v>
      </c>
      <c r="AU170" s="203" t="s">
        <v>77</v>
      </c>
      <c r="AV170" s="13" t="s">
        <v>77</v>
      </c>
      <c r="AW170" s="13" t="s">
        <v>30</v>
      </c>
      <c r="AX170" s="13" t="s">
        <v>68</v>
      </c>
      <c r="AY170" s="203" t="s">
        <v>159</v>
      </c>
    </row>
    <row r="171" spans="1:65" s="13" customFormat="1" ht="11.25">
      <c r="B171" s="192"/>
      <c r="C171" s="193"/>
      <c r="D171" s="194" t="s">
        <v>168</v>
      </c>
      <c r="E171" s="195" t="s">
        <v>19</v>
      </c>
      <c r="F171" s="196" t="s">
        <v>273</v>
      </c>
      <c r="G171" s="193"/>
      <c r="H171" s="197">
        <v>17.899999999999999</v>
      </c>
      <c r="I171" s="198"/>
      <c r="J171" s="193"/>
      <c r="K171" s="193"/>
      <c r="L171" s="199"/>
      <c r="M171" s="200"/>
      <c r="N171" s="201"/>
      <c r="O171" s="201"/>
      <c r="P171" s="201"/>
      <c r="Q171" s="201"/>
      <c r="R171" s="201"/>
      <c r="S171" s="201"/>
      <c r="T171" s="202"/>
      <c r="AT171" s="203" t="s">
        <v>168</v>
      </c>
      <c r="AU171" s="203" t="s">
        <v>77</v>
      </c>
      <c r="AV171" s="13" t="s">
        <v>77</v>
      </c>
      <c r="AW171" s="13" t="s">
        <v>30</v>
      </c>
      <c r="AX171" s="13" t="s">
        <v>68</v>
      </c>
      <c r="AY171" s="203" t="s">
        <v>159</v>
      </c>
    </row>
    <row r="172" spans="1:65" s="13" customFormat="1" ht="11.25">
      <c r="B172" s="192"/>
      <c r="C172" s="193"/>
      <c r="D172" s="194" t="s">
        <v>168</v>
      </c>
      <c r="E172" s="195" t="s">
        <v>19</v>
      </c>
      <c r="F172" s="196" t="s">
        <v>274</v>
      </c>
      <c r="G172" s="193"/>
      <c r="H172" s="197">
        <v>19.5</v>
      </c>
      <c r="I172" s="198"/>
      <c r="J172" s="193"/>
      <c r="K172" s="193"/>
      <c r="L172" s="199"/>
      <c r="M172" s="200"/>
      <c r="N172" s="201"/>
      <c r="O172" s="201"/>
      <c r="P172" s="201"/>
      <c r="Q172" s="201"/>
      <c r="R172" s="201"/>
      <c r="S172" s="201"/>
      <c r="T172" s="202"/>
      <c r="AT172" s="203" t="s">
        <v>168</v>
      </c>
      <c r="AU172" s="203" t="s">
        <v>77</v>
      </c>
      <c r="AV172" s="13" t="s">
        <v>77</v>
      </c>
      <c r="AW172" s="13" t="s">
        <v>30</v>
      </c>
      <c r="AX172" s="13" t="s">
        <v>68</v>
      </c>
      <c r="AY172" s="203" t="s">
        <v>159</v>
      </c>
    </row>
    <row r="173" spans="1:65" s="13" customFormat="1" ht="11.25">
      <c r="B173" s="192"/>
      <c r="C173" s="193"/>
      <c r="D173" s="194" t="s">
        <v>168</v>
      </c>
      <c r="E173" s="195" t="s">
        <v>19</v>
      </c>
      <c r="F173" s="196" t="s">
        <v>275</v>
      </c>
      <c r="G173" s="193"/>
      <c r="H173" s="197">
        <v>21.2</v>
      </c>
      <c r="I173" s="198"/>
      <c r="J173" s="193"/>
      <c r="K173" s="193"/>
      <c r="L173" s="199"/>
      <c r="M173" s="200"/>
      <c r="N173" s="201"/>
      <c r="O173" s="201"/>
      <c r="P173" s="201"/>
      <c r="Q173" s="201"/>
      <c r="R173" s="201"/>
      <c r="S173" s="201"/>
      <c r="T173" s="202"/>
      <c r="AT173" s="203" t="s">
        <v>168</v>
      </c>
      <c r="AU173" s="203" t="s">
        <v>77</v>
      </c>
      <c r="AV173" s="13" t="s">
        <v>77</v>
      </c>
      <c r="AW173" s="13" t="s">
        <v>30</v>
      </c>
      <c r="AX173" s="13" t="s">
        <v>68</v>
      </c>
      <c r="AY173" s="203" t="s">
        <v>159</v>
      </c>
    </row>
    <row r="174" spans="1:65" s="13" customFormat="1" ht="11.25">
      <c r="B174" s="192"/>
      <c r="C174" s="193"/>
      <c r="D174" s="194" t="s">
        <v>168</v>
      </c>
      <c r="E174" s="195" t="s">
        <v>19</v>
      </c>
      <c r="F174" s="196" t="s">
        <v>276</v>
      </c>
      <c r="G174" s="193"/>
      <c r="H174" s="197">
        <v>14.4</v>
      </c>
      <c r="I174" s="198"/>
      <c r="J174" s="193"/>
      <c r="K174" s="193"/>
      <c r="L174" s="199"/>
      <c r="M174" s="200"/>
      <c r="N174" s="201"/>
      <c r="O174" s="201"/>
      <c r="P174" s="201"/>
      <c r="Q174" s="201"/>
      <c r="R174" s="201"/>
      <c r="S174" s="201"/>
      <c r="T174" s="202"/>
      <c r="AT174" s="203" t="s">
        <v>168</v>
      </c>
      <c r="AU174" s="203" t="s">
        <v>77</v>
      </c>
      <c r="AV174" s="13" t="s">
        <v>77</v>
      </c>
      <c r="AW174" s="13" t="s">
        <v>30</v>
      </c>
      <c r="AX174" s="13" t="s">
        <v>68</v>
      </c>
      <c r="AY174" s="203" t="s">
        <v>159</v>
      </c>
    </row>
    <row r="175" spans="1:65" s="13" customFormat="1" ht="11.25">
      <c r="B175" s="192"/>
      <c r="C175" s="193"/>
      <c r="D175" s="194" t="s">
        <v>168</v>
      </c>
      <c r="E175" s="195" t="s">
        <v>19</v>
      </c>
      <c r="F175" s="196" t="s">
        <v>277</v>
      </c>
      <c r="G175" s="193"/>
      <c r="H175" s="197">
        <v>1.7</v>
      </c>
      <c r="I175" s="198"/>
      <c r="J175" s="193"/>
      <c r="K175" s="193"/>
      <c r="L175" s="199"/>
      <c r="M175" s="200"/>
      <c r="N175" s="201"/>
      <c r="O175" s="201"/>
      <c r="P175" s="201"/>
      <c r="Q175" s="201"/>
      <c r="R175" s="201"/>
      <c r="S175" s="201"/>
      <c r="T175" s="202"/>
      <c r="AT175" s="203" t="s">
        <v>168</v>
      </c>
      <c r="AU175" s="203" t="s">
        <v>77</v>
      </c>
      <c r="AV175" s="13" t="s">
        <v>77</v>
      </c>
      <c r="AW175" s="13" t="s">
        <v>30</v>
      </c>
      <c r="AX175" s="13" t="s">
        <v>68</v>
      </c>
      <c r="AY175" s="203" t="s">
        <v>159</v>
      </c>
    </row>
    <row r="176" spans="1:65" s="13" customFormat="1" ht="11.25">
      <c r="B176" s="192"/>
      <c r="C176" s="193"/>
      <c r="D176" s="194" t="s">
        <v>168</v>
      </c>
      <c r="E176" s="195" t="s">
        <v>19</v>
      </c>
      <c r="F176" s="196" t="s">
        <v>278</v>
      </c>
      <c r="G176" s="193"/>
      <c r="H176" s="197">
        <v>22.2</v>
      </c>
      <c r="I176" s="198"/>
      <c r="J176" s="193"/>
      <c r="K176" s="193"/>
      <c r="L176" s="199"/>
      <c r="M176" s="200"/>
      <c r="N176" s="201"/>
      <c r="O176" s="201"/>
      <c r="P176" s="201"/>
      <c r="Q176" s="201"/>
      <c r="R176" s="201"/>
      <c r="S176" s="201"/>
      <c r="T176" s="202"/>
      <c r="AT176" s="203" t="s">
        <v>168</v>
      </c>
      <c r="AU176" s="203" t="s">
        <v>77</v>
      </c>
      <c r="AV176" s="13" t="s">
        <v>77</v>
      </c>
      <c r="AW176" s="13" t="s">
        <v>30</v>
      </c>
      <c r="AX176" s="13" t="s">
        <v>68</v>
      </c>
      <c r="AY176" s="203" t="s">
        <v>159</v>
      </c>
    </row>
    <row r="177" spans="1:65" s="14" customFormat="1" ht="11.25">
      <c r="B177" s="204"/>
      <c r="C177" s="205"/>
      <c r="D177" s="194" t="s">
        <v>168</v>
      </c>
      <c r="E177" s="206" t="s">
        <v>19</v>
      </c>
      <c r="F177" s="207" t="s">
        <v>171</v>
      </c>
      <c r="G177" s="205"/>
      <c r="H177" s="208">
        <v>132.4</v>
      </c>
      <c r="I177" s="209"/>
      <c r="J177" s="205"/>
      <c r="K177" s="205"/>
      <c r="L177" s="210"/>
      <c r="M177" s="211"/>
      <c r="N177" s="212"/>
      <c r="O177" s="212"/>
      <c r="P177" s="212"/>
      <c r="Q177" s="212"/>
      <c r="R177" s="212"/>
      <c r="S177" s="212"/>
      <c r="T177" s="213"/>
      <c r="AT177" s="214" t="s">
        <v>168</v>
      </c>
      <c r="AU177" s="214" t="s">
        <v>77</v>
      </c>
      <c r="AV177" s="14" t="s">
        <v>166</v>
      </c>
      <c r="AW177" s="14" t="s">
        <v>30</v>
      </c>
      <c r="AX177" s="14" t="s">
        <v>75</v>
      </c>
      <c r="AY177" s="214" t="s">
        <v>159</v>
      </c>
    </row>
    <row r="178" spans="1:65" s="2" customFormat="1" ht="36">
      <c r="A178" s="35"/>
      <c r="B178" s="36"/>
      <c r="C178" s="179" t="s">
        <v>279</v>
      </c>
      <c r="D178" s="179" t="s">
        <v>161</v>
      </c>
      <c r="E178" s="180" t="s">
        <v>280</v>
      </c>
      <c r="F178" s="181" t="s">
        <v>281</v>
      </c>
      <c r="G178" s="182" t="s">
        <v>164</v>
      </c>
      <c r="H178" s="183">
        <v>238.51</v>
      </c>
      <c r="I178" s="184"/>
      <c r="J178" s="185">
        <f>ROUND(I178*H178,2)</f>
        <v>0</v>
      </c>
      <c r="K178" s="181" t="s">
        <v>165</v>
      </c>
      <c r="L178" s="40"/>
      <c r="M178" s="186" t="s">
        <v>19</v>
      </c>
      <c r="N178" s="187" t="s">
        <v>39</v>
      </c>
      <c r="O178" s="65"/>
      <c r="P178" s="188">
        <f>O178*H178</f>
        <v>0</v>
      </c>
      <c r="Q178" s="188">
        <v>4.3800000000000002E-3</v>
      </c>
      <c r="R178" s="188">
        <f>Q178*H178</f>
        <v>1.0446738</v>
      </c>
      <c r="S178" s="188">
        <v>0</v>
      </c>
      <c r="T178" s="189">
        <f>S178*H178</f>
        <v>0</v>
      </c>
      <c r="U178" s="35"/>
      <c r="V178" s="35"/>
      <c r="W178" s="35"/>
      <c r="X178" s="35"/>
      <c r="Y178" s="35"/>
      <c r="Z178" s="35"/>
      <c r="AA178" s="35"/>
      <c r="AB178" s="35"/>
      <c r="AC178" s="35"/>
      <c r="AD178" s="35"/>
      <c r="AE178" s="35"/>
      <c r="AR178" s="190" t="s">
        <v>166</v>
      </c>
      <c r="AT178" s="190" t="s">
        <v>161</v>
      </c>
      <c r="AU178" s="190" t="s">
        <v>77</v>
      </c>
      <c r="AY178" s="18" t="s">
        <v>159</v>
      </c>
      <c r="BE178" s="191">
        <f>IF(N178="základní",J178,0)</f>
        <v>0</v>
      </c>
      <c r="BF178" s="191">
        <f>IF(N178="snížená",J178,0)</f>
        <v>0</v>
      </c>
      <c r="BG178" s="191">
        <f>IF(N178="zákl. přenesená",J178,0)</f>
        <v>0</v>
      </c>
      <c r="BH178" s="191">
        <f>IF(N178="sníž. přenesená",J178,0)</f>
        <v>0</v>
      </c>
      <c r="BI178" s="191">
        <f>IF(N178="nulová",J178,0)</f>
        <v>0</v>
      </c>
      <c r="BJ178" s="18" t="s">
        <v>75</v>
      </c>
      <c r="BK178" s="191">
        <f>ROUND(I178*H178,2)</f>
        <v>0</v>
      </c>
      <c r="BL178" s="18" t="s">
        <v>166</v>
      </c>
      <c r="BM178" s="190" t="s">
        <v>282</v>
      </c>
    </row>
    <row r="179" spans="1:65" s="13" customFormat="1" ht="11.25">
      <c r="B179" s="192"/>
      <c r="C179" s="193"/>
      <c r="D179" s="194" t="s">
        <v>168</v>
      </c>
      <c r="E179" s="195" t="s">
        <v>19</v>
      </c>
      <c r="F179" s="196" t="s">
        <v>283</v>
      </c>
      <c r="G179" s="193"/>
      <c r="H179" s="197">
        <v>52.83</v>
      </c>
      <c r="I179" s="198"/>
      <c r="J179" s="193"/>
      <c r="K179" s="193"/>
      <c r="L179" s="199"/>
      <c r="M179" s="200"/>
      <c r="N179" s="201"/>
      <c r="O179" s="201"/>
      <c r="P179" s="201"/>
      <c r="Q179" s="201"/>
      <c r="R179" s="201"/>
      <c r="S179" s="201"/>
      <c r="T179" s="202"/>
      <c r="AT179" s="203" t="s">
        <v>168</v>
      </c>
      <c r="AU179" s="203" t="s">
        <v>77</v>
      </c>
      <c r="AV179" s="13" t="s">
        <v>77</v>
      </c>
      <c r="AW179" s="13" t="s">
        <v>30</v>
      </c>
      <c r="AX179" s="13" t="s">
        <v>68</v>
      </c>
      <c r="AY179" s="203" t="s">
        <v>159</v>
      </c>
    </row>
    <row r="180" spans="1:65" s="13" customFormat="1" ht="11.25">
      <c r="B180" s="192"/>
      <c r="C180" s="193"/>
      <c r="D180" s="194" t="s">
        <v>168</v>
      </c>
      <c r="E180" s="195" t="s">
        <v>19</v>
      </c>
      <c r="F180" s="196" t="s">
        <v>284</v>
      </c>
      <c r="G180" s="193"/>
      <c r="H180" s="197">
        <v>55.8</v>
      </c>
      <c r="I180" s="198"/>
      <c r="J180" s="193"/>
      <c r="K180" s="193"/>
      <c r="L180" s="199"/>
      <c r="M180" s="200"/>
      <c r="N180" s="201"/>
      <c r="O180" s="201"/>
      <c r="P180" s="201"/>
      <c r="Q180" s="201"/>
      <c r="R180" s="201"/>
      <c r="S180" s="201"/>
      <c r="T180" s="202"/>
      <c r="AT180" s="203" t="s">
        <v>168</v>
      </c>
      <c r="AU180" s="203" t="s">
        <v>77</v>
      </c>
      <c r="AV180" s="13" t="s">
        <v>77</v>
      </c>
      <c r="AW180" s="13" t="s">
        <v>30</v>
      </c>
      <c r="AX180" s="13" t="s">
        <v>68</v>
      </c>
      <c r="AY180" s="203" t="s">
        <v>159</v>
      </c>
    </row>
    <row r="181" spans="1:65" s="13" customFormat="1" ht="11.25">
      <c r="B181" s="192"/>
      <c r="C181" s="193"/>
      <c r="D181" s="194" t="s">
        <v>168</v>
      </c>
      <c r="E181" s="195" t="s">
        <v>19</v>
      </c>
      <c r="F181" s="196" t="s">
        <v>285</v>
      </c>
      <c r="G181" s="193"/>
      <c r="H181" s="197">
        <v>46.44</v>
      </c>
      <c r="I181" s="198"/>
      <c r="J181" s="193"/>
      <c r="K181" s="193"/>
      <c r="L181" s="199"/>
      <c r="M181" s="200"/>
      <c r="N181" s="201"/>
      <c r="O181" s="201"/>
      <c r="P181" s="201"/>
      <c r="Q181" s="201"/>
      <c r="R181" s="201"/>
      <c r="S181" s="201"/>
      <c r="T181" s="202"/>
      <c r="AT181" s="203" t="s">
        <v>168</v>
      </c>
      <c r="AU181" s="203" t="s">
        <v>77</v>
      </c>
      <c r="AV181" s="13" t="s">
        <v>77</v>
      </c>
      <c r="AW181" s="13" t="s">
        <v>30</v>
      </c>
      <c r="AX181" s="13" t="s">
        <v>68</v>
      </c>
      <c r="AY181" s="203" t="s">
        <v>159</v>
      </c>
    </row>
    <row r="182" spans="1:65" s="13" customFormat="1" ht="11.25">
      <c r="B182" s="192"/>
      <c r="C182" s="193"/>
      <c r="D182" s="194" t="s">
        <v>168</v>
      </c>
      <c r="E182" s="195" t="s">
        <v>19</v>
      </c>
      <c r="F182" s="196" t="s">
        <v>286</v>
      </c>
      <c r="G182" s="193"/>
      <c r="H182" s="197">
        <v>14.56</v>
      </c>
      <c r="I182" s="198"/>
      <c r="J182" s="193"/>
      <c r="K182" s="193"/>
      <c r="L182" s="199"/>
      <c r="M182" s="200"/>
      <c r="N182" s="201"/>
      <c r="O182" s="201"/>
      <c r="P182" s="201"/>
      <c r="Q182" s="201"/>
      <c r="R182" s="201"/>
      <c r="S182" s="201"/>
      <c r="T182" s="202"/>
      <c r="AT182" s="203" t="s">
        <v>168</v>
      </c>
      <c r="AU182" s="203" t="s">
        <v>77</v>
      </c>
      <c r="AV182" s="13" t="s">
        <v>77</v>
      </c>
      <c r="AW182" s="13" t="s">
        <v>30</v>
      </c>
      <c r="AX182" s="13" t="s">
        <v>68</v>
      </c>
      <c r="AY182" s="203" t="s">
        <v>159</v>
      </c>
    </row>
    <row r="183" spans="1:65" s="13" customFormat="1" ht="11.25">
      <c r="B183" s="192"/>
      <c r="C183" s="193"/>
      <c r="D183" s="194" t="s">
        <v>168</v>
      </c>
      <c r="E183" s="195" t="s">
        <v>19</v>
      </c>
      <c r="F183" s="196" t="s">
        <v>287</v>
      </c>
      <c r="G183" s="193"/>
      <c r="H183" s="197">
        <v>68.88</v>
      </c>
      <c r="I183" s="198"/>
      <c r="J183" s="193"/>
      <c r="K183" s="193"/>
      <c r="L183" s="199"/>
      <c r="M183" s="200"/>
      <c r="N183" s="201"/>
      <c r="O183" s="201"/>
      <c r="P183" s="201"/>
      <c r="Q183" s="201"/>
      <c r="R183" s="201"/>
      <c r="S183" s="201"/>
      <c r="T183" s="202"/>
      <c r="AT183" s="203" t="s">
        <v>168</v>
      </c>
      <c r="AU183" s="203" t="s">
        <v>77</v>
      </c>
      <c r="AV183" s="13" t="s">
        <v>77</v>
      </c>
      <c r="AW183" s="13" t="s">
        <v>30</v>
      </c>
      <c r="AX183" s="13" t="s">
        <v>68</v>
      </c>
      <c r="AY183" s="203" t="s">
        <v>159</v>
      </c>
    </row>
    <row r="184" spans="1:65" s="14" customFormat="1" ht="11.25">
      <c r="B184" s="204"/>
      <c r="C184" s="205"/>
      <c r="D184" s="194" t="s">
        <v>168</v>
      </c>
      <c r="E184" s="206" t="s">
        <v>19</v>
      </c>
      <c r="F184" s="207" t="s">
        <v>171</v>
      </c>
      <c r="G184" s="205"/>
      <c r="H184" s="208">
        <v>238.51</v>
      </c>
      <c r="I184" s="209"/>
      <c r="J184" s="205"/>
      <c r="K184" s="205"/>
      <c r="L184" s="210"/>
      <c r="M184" s="211"/>
      <c r="N184" s="212"/>
      <c r="O184" s="212"/>
      <c r="P184" s="212"/>
      <c r="Q184" s="212"/>
      <c r="R184" s="212"/>
      <c r="S184" s="212"/>
      <c r="T184" s="213"/>
      <c r="AT184" s="214" t="s">
        <v>168</v>
      </c>
      <c r="AU184" s="214" t="s">
        <v>77</v>
      </c>
      <c r="AV184" s="14" t="s">
        <v>166</v>
      </c>
      <c r="AW184" s="14" t="s">
        <v>30</v>
      </c>
      <c r="AX184" s="14" t="s">
        <v>75</v>
      </c>
      <c r="AY184" s="214" t="s">
        <v>159</v>
      </c>
    </row>
    <row r="185" spans="1:65" s="2" customFormat="1" ht="48">
      <c r="A185" s="35"/>
      <c r="B185" s="36"/>
      <c r="C185" s="179" t="s">
        <v>7</v>
      </c>
      <c r="D185" s="179" t="s">
        <v>161</v>
      </c>
      <c r="E185" s="180" t="s">
        <v>288</v>
      </c>
      <c r="F185" s="181" t="s">
        <v>289</v>
      </c>
      <c r="G185" s="182" t="s">
        <v>164</v>
      </c>
      <c r="H185" s="183">
        <v>328.70499999999998</v>
      </c>
      <c r="I185" s="184"/>
      <c r="J185" s="185">
        <f>ROUND(I185*H185,2)</f>
        <v>0</v>
      </c>
      <c r="K185" s="181" t="s">
        <v>165</v>
      </c>
      <c r="L185" s="40"/>
      <c r="M185" s="186" t="s">
        <v>19</v>
      </c>
      <c r="N185" s="187" t="s">
        <v>39</v>
      </c>
      <c r="O185" s="65"/>
      <c r="P185" s="188">
        <f>O185*H185</f>
        <v>0</v>
      </c>
      <c r="Q185" s="188">
        <v>2.8400000000000002E-2</v>
      </c>
      <c r="R185" s="188">
        <f>Q185*H185</f>
        <v>9.3352219999999999</v>
      </c>
      <c r="S185" s="188">
        <v>0</v>
      </c>
      <c r="T185" s="189">
        <f>S185*H185</f>
        <v>0</v>
      </c>
      <c r="U185" s="35"/>
      <c r="V185" s="35"/>
      <c r="W185" s="35"/>
      <c r="X185" s="35"/>
      <c r="Y185" s="35"/>
      <c r="Z185" s="35"/>
      <c r="AA185" s="35"/>
      <c r="AB185" s="35"/>
      <c r="AC185" s="35"/>
      <c r="AD185" s="35"/>
      <c r="AE185" s="35"/>
      <c r="AR185" s="190" t="s">
        <v>166</v>
      </c>
      <c r="AT185" s="190" t="s">
        <v>161</v>
      </c>
      <c r="AU185" s="190" t="s">
        <v>77</v>
      </c>
      <c r="AY185" s="18" t="s">
        <v>159</v>
      </c>
      <c r="BE185" s="191">
        <f>IF(N185="základní",J185,0)</f>
        <v>0</v>
      </c>
      <c r="BF185" s="191">
        <f>IF(N185="snížená",J185,0)</f>
        <v>0</v>
      </c>
      <c r="BG185" s="191">
        <f>IF(N185="zákl. přenesená",J185,0)</f>
        <v>0</v>
      </c>
      <c r="BH185" s="191">
        <f>IF(N185="sníž. přenesená",J185,0)</f>
        <v>0</v>
      </c>
      <c r="BI185" s="191">
        <f>IF(N185="nulová",J185,0)</f>
        <v>0</v>
      </c>
      <c r="BJ185" s="18" t="s">
        <v>75</v>
      </c>
      <c r="BK185" s="191">
        <f>ROUND(I185*H185,2)</f>
        <v>0</v>
      </c>
      <c r="BL185" s="18" t="s">
        <v>166</v>
      </c>
      <c r="BM185" s="190" t="s">
        <v>290</v>
      </c>
    </row>
    <row r="186" spans="1:65" s="13" customFormat="1" ht="11.25">
      <c r="B186" s="192"/>
      <c r="C186" s="193"/>
      <c r="D186" s="194" t="s">
        <v>168</v>
      </c>
      <c r="E186" s="195" t="s">
        <v>19</v>
      </c>
      <c r="F186" s="196" t="s">
        <v>291</v>
      </c>
      <c r="G186" s="193"/>
      <c r="H186" s="197">
        <v>22.35</v>
      </c>
      <c r="I186" s="198"/>
      <c r="J186" s="193"/>
      <c r="K186" s="193"/>
      <c r="L186" s="199"/>
      <c r="M186" s="200"/>
      <c r="N186" s="201"/>
      <c r="O186" s="201"/>
      <c r="P186" s="201"/>
      <c r="Q186" s="201"/>
      <c r="R186" s="201"/>
      <c r="S186" s="201"/>
      <c r="T186" s="202"/>
      <c r="AT186" s="203" t="s">
        <v>168</v>
      </c>
      <c r="AU186" s="203" t="s">
        <v>77</v>
      </c>
      <c r="AV186" s="13" t="s">
        <v>77</v>
      </c>
      <c r="AW186" s="13" t="s">
        <v>30</v>
      </c>
      <c r="AX186" s="13" t="s">
        <v>68</v>
      </c>
      <c r="AY186" s="203" t="s">
        <v>159</v>
      </c>
    </row>
    <row r="187" spans="1:65" s="13" customFormat="1" ht="11.25">
      <c r="B187" s="192"/>
      <c r="C187" s="193"/>
      <c r="D187" s="194" t="s">
        <v>168</v>
      </c>
      <c r="E187" s="195" t="s">
        <v>19</v>
      </c>
      <c r="F187" s="196" t="s">
        <v>292</v>
      </c>
      <c r="G187" s="193"/>
      <c r="H187" s="197">
        <v>22.395</v>
      </c>
      <c r="I187" s="198"/>
      <c r="J187" s="193"/>
      <c r="K187" s="193"/>
      <c r="L187" s="199"/>
      <c r="M187" s="200"/>
      <c r="N187" s="201"/>
      <c r="O187" s="201"/>
      <c r="P187" s="201"/>
      <c r="Q187" s="201"/>
      <c r="R187" s="201"/>
      <c r="S187" s="201"/>
      <c r="T187" s="202"/>
      <c r="AT187" s="203" t="s">
        <v>168</v>
      </c>
      <c r="AU187" s="203" t="s">
        <v>77</v>
      </c>
      <c r="AV187" s="13" t="s">
        <v>77</v>
      </c>
      <c r="AW187" s="13" t="s">
        <v>30</v>
      </c>
      <c r="AX187" s="13" t="s">
        <v>68</v>
      </c>
      <c r="AY187" s="203" t="s">
        <v>159</v>
      </c>
    </row>
    <row r="188" spans="1:65" s="13" customFormat="1" ht="11.25">
      <c r="B188" s="192"/>
      <c r="C188" s="193"/>
      <c r="D188" s="194" t="s">
        <v>168</v>
      </c>
      <c r="E188" s="195" t="s">
        <v>19</v>
      </c>
      <c r="F188" s="196" t="s">
        <v>293</v>
      </c>
      <c r="G188" s="193"/>
      <c r="H188" s="197">
        <v>19.8</v>
      </c>
      <c r="I188" s="198"/>
      <c r="J188" s="193"/>
      <c r="K188" s="193"/>
      <c r="L188" s="199"/>
      <c r="M188" s="200"/>
      <c r="N188" s="201"/>
      <c r="O188" s="201"/>
      <c r="P188" s="201"/>
      <c r="Q188" s="201"/>
      <c r="R188" s="201"/>
      <c r="S188" s="201"/>
      <c r="T188" s="202"/>
      <c r="AT188" s="203" t="s">
        <v>168</v>
      </c>
      <c r="AU188" s="203" t="s">
        <v>77</v>
      </c>
      <c r="AV188" s="13" t="s">
        <v>77</v>
      </c>
      <c r="AW188" s="13" t="s">
        <v>30</v>
      </c>
      <c r="AX188" s="13" t="s">
        <v>68</v>
      </c>
      <c r="AY188" s="203" t="s">
        <v>159</v>
      </c>
    </row>
    <row r="189" spans="1:65" s="13" customFormat="1" ht="11.25">
      <c r="B189" s="192"/>
      <c r="C189" s="193"/>
      <c r="D189" s="194" t="s">
        <v>168</v>
      </c>
      <c r="E189" s="195" t="s">
        <v>19</v>
      </c>
      <c r="F189" s="196" t="s">
        <v>294</v>
      </c>
      <c r="G189" s="193"/>
      <c r="H189" s="197">
        <v>25.65</v>
      </c>
      <c r="I189" s="198"/>
      <c r="J189" s="193"/>
      <c r="K189" s="193"/>
      <c r="L189" s="199"/>
      <c r="M189" s="200"/>
      <c r="N189" s="201"/>
      <c r="O189" s="201"/>
      <c r="P189" s="201"/>
      <c r="Q189" s="201"/>
      <c r="R189" s="201"/>
      <c r="S189" s="201"/>
      <c r="T189" s="202"/>
      <c r="AT189" s="203" t="s">
        <v>168</v>
      </c>
      <c r="AU189" s="203" t="s">
        <v>77</v>
      </c>
      <c r="AV189" s="13" t="s">
        <v>77</v>
      </c>
      <c r="AW189" s="13" t="s">
        <v>30</v>
      </c>
      <c r="AX189" s="13" t="s">
        <v>68</v>
      </c>
      <c r="AY189" s="203" t="s">
        <v>159</v>
      </c>
    </row>
    <row r="190" spans="1:65" s="13" customFormat="1" ht="11.25">
      <c r="B190" s="192"/>
      <c r="C190" s="193"/>
      <c r="D190" s="194" t="s">
        <v>168</v>
      </c>
      <c r="E190" s="195" t="s">
        <v>19</v>
      </c>
      <c r="F190" s="196" t="s">
        <v>283</v>
      </c>
      <c r="G190" s="193"/>
      <c r="H190" s="197">
        <v>52.83</v>
      </c>
      <c r="I190" s="198"/>
      <c r="J190" s="193"/>
      <c r="K190" s="193"/>
      <c r="L190" s="199"/>
      <c r="M190" s="200"/>
      <c r="N190" s="201"/>
      <c r="O190" s="201"/>
      <c r="P190" s="201"/>
      <c r="Q190" s="201"/>
      <c r="R190" s="201"/>
      <c r="S190" s="201"/>
      <c r="T190" s="202"/>
      <c r="AT190" s="203" t="s">
        <v>168</v>
      </c>
      <c r="AU190" s="203" t="s">
        <v>77</v>
      </c>
      <c r="AV190" s="13" t="s">
        <v>77</v>
      </c>
      <c r="AW190" s="13" t="s">
        <v>30</v>
      </c>
      <c r="AX190" s="13" t="s">
        <v>68</v>
      </c>
      <c r="AY190" s="203" t="s">
        <v>159</v>
      </c>
    </row>
    <row r="191" spans="1:65" s="13" customFormat="1" ht="11.25">
      <c r="B191" s="192"/>
      <c r="C191" s="193"/>
      <c r="D191" s="194" t="s">
        <v>168</v>
      </c>
      <c r="E191" s="195" t="s">
        <v>19</v>
      </c>
      <c r="F191" s="196" t="s">
        <v>284</v>
      </c>
      <c r="G191" s="193"/>
      <c r="H191" s="197">
        <v>55.8</v>
      </c>
      <c r="I191" s="198"/>
      <c r="J191" s="193"/>
      <c r="K191" s="193"/>
      <c r="L191" s="199"/>
      <c r="M191" s="200"/>
      <c r="N191" s="201"/>
      <c r="O191" s="201"/>
      <c r="P191" s="201"/>
      <c r="Q191" s="201"/>
      <c r="R191" s="201"/>
      <c r="S191" s="201"/>
      <c r="T191" s="202"/>
      <c r="AT191" s="203" t="s">
        <v>168</v>
      </c>
      <c r="AU191" s="203" t="s">
        <v>77</v>
      </c>
      <c r="AV191" s="13" t="s">
        <v>77</v>
      </c>
      <c r="AW191" s="13" t="s">
        <v>30</v>
      </c>
      <c r="AX191" s="13" t="s">
        <v>68</v>
      </c>
      <c r="AY191" s="203" t="s">
        <v>159</v>
      </c>
    </row>
    <row r="192" spans="1:65" s="13" customFormat="1" ht="11.25">
      <c r="B192" s="192"/>
      <c r="C192" s="193"/>
      <c r="D192" s="194" t="s">
        <v>168</v>
      </c>
      <c r="E192" s="195" t="s">
        <v>19</v>
      </c>
      <c r="F192" s="196" t="s">
        <v>285</v>
      </c>
      <c r="G192" s="193"/>
      <c r="H192" s="197">
        <v>46.44</v>
      </c>
      <c r="I192" s="198"/>
      <c r="J192" s="193"/>
      <c r="K192" s="193"/>
      <c r="L192" s="199"/>
      <c r="M192" s="200"/>
      <c r="N192" s="201"/>
      <c r="O192" s="201"/>
      <c r="P192" s="201"/>
      <c r="Q192" s="201"/>
      <c r="R192" s="201"/>
      <c r="S192" s="201"/>
      <c r="T192" s="202"/>
      <c r="AT192" s="203" t="s">
        <v>168</v>
      </c>
      <c r="AU192" s="203" t="s">
        <v>77</v>
      </c>
      <c r="AV192" s="13" t="s">
        <v>77</v>
      </c>
      <c r="AW192" s="13" t="s">
        <v>30</v>
      </c>
      <c r="AX192" s="13" t="s">
        <v>68</v>
      </c>
      <c r="AY192" s="203" t="s">
        <v>159</v>
      </c>
    </row>
    <row r="193" spans="1:65" s="13" customFormat="1" ht="11.25">
      <c r="B193" s="192"/>
      <c r="C193" s="193"/>
      <c r="D193" s="194" t="s">
        <v>168</v>
      </c>
      <c r="E193" s="195" t="s">
        <v>19</v>
      </c>
      <c r="F193" s="196" t="s">
        <v>286</v>
      </c>
      <c r="G193" s="193"/>
      <c r="H193" s="197">
        <v>14.56</v>
      </c>
      <c r="I193" s="198"/>
      <c r="J193" s="193"/>
      <c r="K193" s="193"/>
      <c r="L193" s="199"/>
      <c r="M193" s="200"/>
      <c r="N193" s="201"/>
      <c r="O193" s="201"/>
      <c r="P193" s="201"/>
      <c r="Q193" s="201"/>
      <c r="R193" s="201"/>
      <c r="S193" s="201"/>
      <c r="T193" s="202"/>
      <c r="AT193" s="203" t="s">
        <v>168</v>
      </c>
      <c r="AU193" s="203" t="s">
        <v>77</v>
      </c>
      <c r="AV193" s="13" t="s">
        <v>77</v>
      </c>
      <c r="AW193" s="13" t="s">
        <v>30</v>
      </c>
      <c r="AX193" s="13" t="s">
        <v>68</v>
      </c>
      <c r="AY193" s="203" t="s">
        <v>159</v>
      </c>
    </row>
    <row r="194" spans="1:65" s="13" customFormat="1" ht="11.25">
      <c r="B194" s="192"/>
      <c r="C194" s="193"/>
      <c r="D194" s="194" t="s">
        <v>168</v>
      </c>
      <c r="E194" s="195" t="s">
        <v>19</v>
      </c>
      <c r="F194" s="196" t="s">
        <v>287</v>
      </c>
      <c r="G194" s="193"/>
      <c r="H194" s="197">
        <v>68.88</v>
      </c>
      <c r="I194" s="198"/>
      <c r="J194" s="193"/>
      <c r="K194" s="193"/>
      <c r="L194" s="199"/>
      <c r="M194" s="200"/>
      <c r="N194" s="201"/>
      <c r="O194" s="201"/>
      <c r="P194" s="201"/>
      <c r="Q194" s="201"/>
      <c r="R194" s="201"/>
      <c r="S194" s="201"/>
      <c r="T194" s="202"/>
      <c r="AT194" s="203" t="s">
        <v>168</v>
      </c>
      <c r="AU194" s="203" t="s">
        <v>77</v>
      </c>
      <c r="AV194" s="13" t="s">
        <v>77</v>
      </c>
      <c r="AW194" s="13" t="s">
        <v>30</v>
      </c>
      <c r="AX194" s="13" t="s">
        <v>68</v>
      </c>
      <c r="AY194" s="203" t="s">
        <v>159</v>
      </c>
    </row>
    <row r="195" spans="1:65" s="14" customFormat="1" ht="11.25">
      <c r="B195" s="204"/>
      <c r="C195" s="205"/>
      <c r="D195" s="194" t="s">
        <v>168</v>
      </c>
      <c r="E195" s="206" t="s">
        <v>19</v>
      </c>
      <c r="F195" s="207" t="s">
        <v>171</v>
      </c>
      <c r="G195" s="205"/>
      <c r="H195" s="208">
        <v>328.70499999999998</v>
      </c>
      <c r="I195" s="209"/>
      <c r="J195" s="205"/>
      <c r="K195" s="205"/>
      <c r="L195" s="210"/>
      <c r="M195" s="211"/>
      <c r="N195" s="212"/>
      <c r="O195" s="212"/>
      <c r="P195" s="212"/>
      <c r="Q195" s="212"/>
      <c r="R195" s="212"/>
      <c r="S195" s="212"/>
      <c r="T195" s="213"/>
      <c r="AT195" s="214" t="s">
        <v>168</v>
      </c>
      <c r="AU195" s="214" t="s">
        <v>77</v>
      </c>
      <c r="AV195" s="14" t="s">
        <v>166</v>
      </c>
      <c r="AW195" s="14" t="s">
        <v>30</v>
      </c>
      <c r="AX195" s="14" t="s">
        <v>75</v>
      </c>
      <c r="AY195" s="214" t="s">
        <v>159</v>
      </c>
    </row>
    <row r="196" spans="1:65" s="2" customFormat="1" ht="36">
      <c r="A196" s="35"/>
      <c r="B196" s="36"/>
      <c r="C196" s="179" t="s">
        <v>295</v>
      </c>
      <c r="D196" s="179" t="s">
        <v>161</v>
      </c>
      <c r="E196" s="180" t="s">
        <v>296</v>
      </c>
      <c r="F196" s="181" t="s">
        <v>297</v>
      </c>
      <c r="G196" s="182" t="s">
        <v>164</v>
      </c>
      <c r="H196" s="183">
        <v>101.44499999999999</v>
      </c>
      <c r="I196" s="184"/>
      <c r="J196" s="185">
        <f>ROUND(I196*H196,2)</f>
        <v>0</v>
      </c>
      <c r="K196" s="181" t="s">
        <v>165</v>
      </c>
      <c r="L196" s="40"/>
      <c r="M196" s="186" t="s">
        <v>19</v>
      </c>
      <c r="N196" s="187" t="s">
        <v>39</v>
      </c>
      <c r="O196" s="65"/>
      <c r="P196" s="188">
        <f>O196*H196</f>
        <v>0</v>
      </c>
      <c r="Q196" s="188">
        <v>3.4500000000000003E-2</v>
      </c>
      <c r="R196" s="188">
        <f>Q196*H196</f>
        <v>3.4998525000000003</v>
      </c>
      <c r="S196" s="188">
        <v>0</v>
      </c>
      <c r="T196" s="189">
        <f>S196*H196</f>
        <v>0</v>
      </c>
      <c r="U196" s="35"/>
      <c r="V196" s="35"/>
      <c r="W196" s="35"/>
      <c r="X196" s="35"/>
      <c r="Y196" s="35"/>
      <c r="Z196" s="35"/>
      <c r="AA196" s="35"/>
      <c r="AB196" s="35"/>
      <c r="AC196" s="35"/>
      <c r="AD196" s="35"/>
      <c r="AE196" s="35"/>
      <c r="AR196" s="190" t="s">
        <v>166</v>
      </c>
      <c r="AT196" s="190" t="s">
        <v>161</v>
      </c>
      <c r="AU196" s="190" t="s">
        <v>77</v>
      </c>
      <c r="AY196" s="18" t="s">
        <v>159</v>
      </c>
      <c r="BE196" s="191">
        <f>IF(N196="základní",J196,0)</f>
        <v>0</v>
      </c>
      <c r="BF196" s="191">
        <f>IF(N196="snížená",J196,0)</f>
        <v>0</v>
      </c>
      <c r="BG196" s="191">
        <f>IF(N196="zákl. přenesená",J196,0)</f>
        <v>0</v>
      </c>
      <c r="BH196" s="191">
        <f>IF(N196="sníž. přenesená",J196,0)</f>
        <v>0</v>
      </c>
      <c r="BI196" s="191">
        <f>IF(N196="nulová",J196,0)</f>
        <v>0</v>
      </c>
      <c r="BJ196" s="18" t="s">
        <v>75</v>
      </c>
      <c r="BK196" s="191">
        <f>ROUND(I196*H196,2)</f>
        <v>0</v>
      </c>
      <c r="BL196" s="18" t="s">
        <v>166</v>
      </c>
      <c r="BM196" s="190" t="s">
        <v>298</v>
      </c>
    </row>
    <row r="197" spans="1:65" s="13" customFormat="1" ht="11.25">
      <c r="B197" s="192"/>
      <c r="C197" s="193"/>
      <c r="D197" s="194" t="s">
        <v>168</v>
      </c>
      <c r="E197" s="195" t="s">
        <v>19</v>
      </c>
      <c r="F197" s="196" t="s">
        <v>291</v>
      </c>
      <c r="G197" s="193"/>
      <c r="H197" s="197">
        <v>22.35</v>
      </c>
      <c r="I197" s="198"/>
      <c r="J197" s="193"/>
      <c r="K197" s="193"/>
      <c r="L197" s="199"/>
      <c r="M197" s="200"/>
      <c r="N197" s="201"/>
      <c r="O197" s="201"/>
      <c r="P197" s="201"/>
      <c r="Q197" s="201"/>
      <c r="R197" s="201"/>
      <c r="S197" s="201"/>
      <c r="T197" s="202"/>
      <c r="AT197" s="203" t="s">
        <v>168</v>
      </c>
      <c r="AU197" s="203" t="s">
        <v>77</v>
      </c>
      <c r="AV197" s="13" t="s">
        <v>77</v>
      </c>
      <c r="AW197" s="13" t="s">
        <v>30</v>
      </c>
      <c r="AX197" s="13" t="s">
        <v>68</v>
      </c>
      <c r="AY197" s="203" t="s">
        <v>159</v>
      </c>
    </row>
    <row r="198" spans="1:65" s="13" customFormat="1" ht="11.25">
      <c r="B198" s="192"/>
      <c r="C198" s="193"/>
      <c r="D198" s="194" t="s">
        <v>168</v>
      </c>
      <c r="E198" s="195" t="s">
        <v>19</v>
      </c>
      <c r="F198" s="196" t="s">
        <v>292</v>
      </c>
      <c r="G198" s="193"/>
      <c r="H198" s="197">
        <v>22.395</v>
      </c>
      <c r="I198" s="198"/>
      <c r="J198" s="193"/>
      <c r="K198" s="193"/>
      <c r="L198" s="199"/>
      <c r="M198" s="200"/>
      <c r="N198" s="201"/>
      <c r="O198" s="201"/>
      <c r="P198" s="201"/>
      <c r="Q198" s="201"/>
      <c r="R198" s="201"/>
      <c r="S198" s="201"/>
      <c r="T198" s="202"/>
      <c r="AT198" s="203" t="s">
        <v>168</v>
      </c>
      <c r="AU198" s="203" t="s">
        <v>77</v>
      </c>
      <c r="AV198" s="13" t="s">
        <v>77</v>
      </c>
      <c r="AW198" s="13" t="s">
        <v>30</v>
      </c>
      <c r="AX198" s="13" t="s">
        <v>68</v>
      </c>
      <c r="AY198" s="203" t="s">
        <v>159</v>
      </c>
    </row>
    <row r="199" spans="1:65" s="13" customFormat="1" ht="11.25">
      <c r="B199" s="192"/>
      <c r="C199" s="193"/>
      <c r="D199" s="194" t="s">
        <v>168</v>
      </c>
      <c r="E199" s="195" t="s">
        <v>19</v>
      </c>
      <c r="F199" s="196" t="s">
        <v>293</v>
      </c>
      <c r="G199" s="193"/>
      <c r="H199" s="197">
        <v>19.8</v>
      </c>
      <c r="I199" s="198"/>
      <c r="J199" s="193"/>
      <c r="K199" s="193"/>
      <c r="L199" s="199"/>
      <c r="M199" s="200"/>
      <c r="N199" s="201"/>
      <c r="O199" s="201"/>
      <c r="P199" s="201"/>
      <c r="Q199" s="201"/>
      <c r="R199" s="201"/>
      <c r="S199" s="201"/>
      <c r="T199" s="202"/>
      <c r="AT199" s="203" t="s">
        <v>168</v>
      </c>
      <c r="AU199" s="203" t="s">
        <v>77</v>
      </c>
      <c r="AV199" s="13" t="s">
        <v>77</v>
      </c>
      <c r="AW199" s="13" t="s">
        <v>30</v>
      </c>
      <c r="AX199" s="13" t="s">
        <v>68</v>
      </c>
      <c r="AY199" s="203" t="s">
        <v>159</v>
      </c>
    </row>
    <row r="200" spans="1:65" s="13" customFormat="1" ht="11.25">
      <c r="B200" s="192"/>
      <c r="C200" s="193"/>
      <c r="D200" s="194" t="s">
        <v>168</v>
      </c>
      <c r="E200" s="195" t="s">
        <v>19</v>
      </c>
      <c r="F200" s="196" t="s">
        <v>294</v>
      </c>
      <c r="G200" s="193"/>
      <c r="H200" s="197">
        <v>25.65</v>
      </c>
      <c r="I200" s="198"/>
      <c r="J200" s="193"/>
      <c r="K200" s="193"/>
      <c r="L200" s="199"/>
      <c r="M200" s="200"/>
      <c r="N200" s="201"/>
      <c r="O200" s="201"/>
      <c r="P200" s="201"/>
      <c r="Q200" s="201"/>
      <c r="R200" s="201"/>
      <c r="S200" s="201"/>
      <c r="T200" s="202"/>
      <c r="AT200" s="203" t="s">
        <v>168</v>
      </c>
      <c r="AU200" s="203" t="s">
        <v>77</v>
      </c>
      <c r="AV200" s="13" t="s">
        <v>77</v>
      </c>
      <c r="AW200" s="13" t="s">
        <v>30</v>
      </c>
      <c r="AX200" s="13" t="s">
        <v>68</v>
      </c>
      <c r="AY200" s="203" t="s">
        <v>159</v>
      </c>
    </row>
    <row r="201" spans="1:65" s="13" customFormat="1" ht="11.25">
      <c r="B201" s="192"/>
      <c r="C201" s="193"/>
      <c r="D201" s="194" t="s">
        <v>168</v>
      </c>
      <c r="E201" s="195" t="s">
        <v>19</v>
      </c>
      <c r="F201" s="196" t="s">
        <v>299</v>
      </c>
      <c r="G201" s="193"/>
      <c r="H201" s="197">
        <v>11.25</v>
      </c>
      <c r="I201" s="198"/>
      <c r="J201" s="193"/>
      <c r="K201" s="193"/>
      <c r="L201" s="199"/>
      <c r="M201" s="200"/>
      <c r="N201" s="201"/>
      <c r="O201" s="201"/>
      <c r="P201" s="201"/>
      <c r="Q201" s="201"/>
      <c r="R201" s="201"/>
      <c r="S201" s="201"/>
      <c r="T201" s="202"/>
      <c r="AT201" s="203" t="s">
        <v>168</v>
      </c>
      <c r="AU201" s="203" t="s">
        <v>77</v>
      </c>
      <c r="AV201" s="13" t="s">
        <v>77</v>
      </c>
      <c r="AW201" s="13" t="s">
        <v>30</v>
      </c>
      <c r="AX201" s="13" t="s">
        <v>68</v>
      </c>
      <c r="AY201" s="203" t="s">
        <v>159</v>
      </c>
    </row>
    <row r="202" spans="1:65" s="14" customFormat="1" ht="11.25">
      <c r="B202" s="204"/>
      <c r="C202" s="205"/>
      <c r="D202" s="194" t="s">
        <v>168</v>
      </c>
      <c r="E202" s="206" t="s">
        <v>19</v>
      </c>
      <c r="F202" s="207" t="s">
        <v>171</v>
      </c>
      <c r="G202" s="205"/>
      <c r="H202" s="208">
        <v>101.44499999999999</v>
      </c>
      <c r="I202" s="209"/>
      <c r="J202" s="205"/>
      <c r="K202" s="205"/>
      <c r="L202" s="210"/>
      <c r="M202" s="211"/>
      <c r="N202" s="212"/>
      <c r="O202" s="212"/>
      <c r="P202" s="212"/>
      <c r="Q202" s="212"/>
      <c r="R202" s="212"/>
      <c r="S202" s="212"/>
      <c r="T202" s="213"/>
      <c r="AT202" s="214" t="s">
        <v>168</v>
      </c>
      <c r="AU202" s="214" t="s">
        <v>77</v>
      </c>
      <c r="AV202" s="14" t="s">
        <v>166</v>
      </c>
      <c r="AW202" s="14" t="s">
        <v>30</v>
      </c>
      <c r="AX202" s="14" t="s">
        <v>75</v>
      </c>
      <c r="AY202" s="214" t="s">
        <v>159</v>
      </c>
    </row>
    <row r="203" spans="1:65" s="2" customFormat="1" ht="24">
      <c r="A203" s="35"/>
      <c r="B203" s="36"/>
      <c r="C203" s="179" t="s">
        <v>300</v>
      </c>
      <c r="D203" s="179" t="s">
        <v>161</v>
      </c>
      <c r="E203" s="180" t="s">
        <v>301</v>
      </c>
      <c r="F203" s="181" t="s">
        <v>302</v>
      </c>
      <c r="G203" s="182" t="s">
        <v>164</v>
      </c>
      <c r="H203" s="183">
        <v>101.44499999999999</v>
      </c>
      <c r="I203" s="184"/>
      <c r="J203" s="185">
        <f>ROUND(I203*H203,2)</f>
        <v>0</v>
      </c>
      <c r="K203" s="181" t="s">
        <v>165</v>
      </c>
      <c r="L203" s="40"/>
      <c r="M203" s="186" t="s">
        <v>19</v>
      </c>
      <c r="N203" s="187" t="s">
        <v>39</v>
      </c>
      <c r="O203" s="65"/>
      <c r="P203" s="188">
        <f>O203*H203</f>
        <v>0</v>
      </c>
      <c r="Q203" s="188">
        <v>1.6E-2</v>
      </c>
      <c r="R203" s="188">
        <f>Q203*H203</f>
        <v>1.6231199999999999</v>
      </c>
      <c r="S203" s="188">
        <v>0</v>
      </c>
      <c r="T203" s="189">
        <f>S203*H203</f>
        <v>0</v>
      </c>
      <c r="U203" s="35"/>
      <c r="V203" s="35"/>
      <c r="W203" s="35"/>
      <c r="X203" s="35"/>
      <c r="Y203" s="35"/>
      <c r="Z203" s="35"/>
      <c r="AA203" s="35"/>
      <c r="AB203" s="35"/>
      <c r="AC203" s="35"/>
      <c r="AD203" s="35"/>
      <c r="AE203" s="35"/>
      <c r="AR203" s="190" t="s">
        <v>166</v>
      </c>
      <c r="AT203" s="190" t="s">
        <v>161</v>
      </c>
      <c r="AU203" s="190" t="s">
        <v>77</v>
      </c>
      <c r="AY203" s="18" t="s">
        <v>159</v>
      </c>
      <c r="BE203" s="191">
        <f>IF(N203="základní",J203,0)</f>
        <v>0</v>
      </c>
      <c r="BF203" s="191">
        <f>IF(N203="snížená",J203,0)</f>
        <v>0</v>
      </c>
      <c r="BG203" s="191">
        <f>IF(N203="zákl. přenesená",J203,0)</f>
        <v>0</v>
      </c>
      <c r="BH203" s="191">
        <f>IF(N203="sníž. přenesená",J203,0)</f>
        <v>0</v>
      </c>
      <c r="BI203" s="191">
        <f>IF(N203="nulová",J203,0)</f>
        <v>0</v>
      </c>
      <c r="BJ203" s="18" t="s">
        <v>75</v>
      </c>
      <c r="BK203" s="191">
        <f>ROUND(I203*H203,2)</f>
        <v>0</v>
      </c>
      <c r="BL203" s="18" t="s">
        <v>166</v>
      </c>
      <c r="BM203" s="190" t="s">
        <v>303</v>
      </c>
    </row>
    <row r="204" spans="1:65" s="13" customFormat="1" ht="11.25">
      <c r="B204" s="192"/>
      <c r="C204" s="193"/>
      <c r="D204" s="194" t="s">
        <v>168</v>
      </c>
      <c r="E204" s="195" t="s">
        <v>19</v>
      </c>
      <c r="F204" s="196" t="s">
        <v>291</v>
      </c>
      <c r="G204" s="193"/>
      <c r="H204" s="197">
        <v>22.35</v>
      </c>
      <c r="I204" s="198"/>
      <c r="J204" s="193"/>
      <c r="K204" s="193"/>
      <c r="L204" s="199"/>
      <c r="M204" s="200"/>
      <c r="N204" s="201"/>
      <c r="O204" s="201"/>
      <c r="P204" s="201"/>
      <c r="Q204" s="201"/>
      <c r="R204" s="201"/>
      <c r="S204" s="201"/>
      <c r="T204" s="202"/>
      <c r="AT204" s="203" t="s">
        <v>168</v>
      </c>
      <c r="AU204" s="203" t="s">
        <v>77</v>
      </c>
      <c r="AV204" s="13" t="s">
        <v>77</v>
      </c>
      <c r="AW204" s="13" t="s">
        <v>30</v>
      </c>
      <c r="AX204" s="13" t="s">
        <v>68</v>
      </c>
      <c r="AY204" s="203" t="s">
        <v>159</v>
      </c>
    </row>
    <row r="205" spans="1:65" s="13" customFormat="1" ht="11.25">
      <c r="B205" s="192"/>
      <c r="C205" s="193"/>
      <c r="D205" s="194" t="s">
        <v>168</v>
      </c>
      <c r="E205" s="195" t="s">
        <v>19</v>
      </c>
      <c r="F205" s="196" t="s">
        <v>292</v>
      </c>
      <c r="G205" s="193"/>
      <c r="H205" s="197">
        <v>22.395</v>
      </c>
      <c r="I205" s="198"/>
      <c r="J205" s="193"/>
      <c r="K205" s="193"/>
      <c r="L205" s="199"/>
      <c r="M205" s="200"/>
      <c r="N205" s="201"/>
      <c r="O205" s="201"/>
      <c r="P205" s="201"/>
      <c r="Q205" s="201"/>
      <c r="R205" s="201"/>
      <c r="S205" s="201"/>
      <c r="T205" s="202"/>
      <c r="AT205" s="203" t="s">
        <v>168</v>
      </c>
      <c r="AU205" s="203" t="s">
        <v>77</v>
      </c>
      <c r="AV205" s="13" t="s">
        <v>77</v>
      </c>
      <c r="AW205" s="13" t="s">
        <v>30</v>
      </c>
      <c r="AX205" s="13" t="s">
        <v>68</v>
      </c>
      <c r="AY205" s="203" t="s">
        <v>159</v>
      </c>
    </row>
    <row r="206" spans="1:65" s="13" customFormat="1" ht="11.25">
      <c r="B206" s="192"/>
      <c r="C206" s="193"/>
      <c r="D206" s="194" t="s">
        <v>168</v>
      </c>
      <c r="E206" s="195" t="s">
        <v>19</v>
      </c>
      <c r="F206" s="196" t="s">
        <v>293</v>
      </c>
      <c r="G206" s="193"/>
      <c r="H206" s="197">
        <v>19.8</v>
      </c>
      <c r="I206" s="198"/>
      <c r="J206" s="193"/>
      <c r="K206" s="193"/>
      <c r="L206" s="199"/>
      <c r="M206" s="200"/>
      <c r="N206" s="201"/>
      <c r="O206" s="201"/>
      <c r="P206" s="201"/>
      <c r="Q206" s="201"/>
      <c r="R206" s="201"/>
      <c r="S206" s="201"/>
      <c r="T206" s="202"/>
      <c r="AT206" s="203" t="s">
        <v>168</v>
      </c>
      <c r="AU206" s="203" t="s">
        <v>77</v>
      </c>
      <c r="AV206" s="13" t="s">
        <v>77</v>
      </c>
      <c r="AW206" s="13" t="s">
        <v>30</v>
      </c>
      <c r="AX206" s="13" t="s">
        <v>68</v>
      </c>
      <c r="AY206" s="203" t="s">
        <v>159</v>
      </c>
    </row>
    <row r="207" spans="1:65" s="13" customFormat="1" ht="11.25">
      <c r="B207" s="192"/>
      <c r="C207" s="193"/>
      <c r="D207" s="194" t="s">
        <v>168</v>
      </c>
      <c r="E207" s="195" t="s">
        <v>19</v>
      </c>
      <c r="F207" s="196" t="s">
        <v>294</v>
      </c>
      <c r="G207" s="193"/>
      <c r="H207" s="197">
        <v>25.65</v>
      </c>
      <c r="I207" s="198"/>
      <c r="J207" s="193"/>
      <c r="K207" s="193"/>
      <c r="L207" s="199"/>
      <c r="M207" s="200"/>
      <c r="N207" s="201"/>
      <c r="O207" s="201"/>
      <c r="P207" s="201"/>
      <c r="Q207" s="201"/>
      <c r="R207" s="201"/>
      <c r="S207" s="201"/>
      <c r="T207" s="202"/>
      <c r="AT207" s="203" t="s">
        <v>168</v>
      </c>
      <c r="AU207" s="203" t="s">
        <v>77</v>
      </c>
      <c r="AV207" s="13" t="s">
        <v>77</v>
      </c>
      <c r="AW207" s="13" t="s">
        <v>30</v>
      </c>
      <c r="AX207" s="13" t="s">
        <v>68</v>
      </c>
      <c r="AY207" s="203" t="s">
        <v>159</v>
      </c>
    </row>
    <row r="208" spans="1:65" s="13" customFormat="1" ht="11.25">
      <c r="B208" s="192"/>
      <c r="C208" s="193"/>
      <c r="D208" s="194" t="s">
        <v>168</v>
      </c>
      <c r="E208" s="195" t="s">
        <v>19</v>
      </c>
      <c r="F208" s="196" t="s">
        <v>299</v>
      </c>
      <c r="G208" s="193"/>
      <c r="H208" s="197">
        <v>11.25</v>
      </c>
      <c r="I208" s="198"/>
      <c r="J208" s="193"/>
      <c r="K208" s="193"/>
      <c r="L208" s="199"/>
      <c r="M208" s="200"/>
      <c r="N208" s="201"/>
      <c r="O208" s="201"/>
      <c r="P208" s="201"/>
      <c r="Q208" s="201"/>
      <c r="R208" s="201"/>
      <c r="S208" s="201"/>
      <c r="T208" s="202"/>
      <c r="AT208" s="203" t="s">
        <v>168</v>
      </c>
      <c r="AU208" s="203" t="s">
        <v>77</v>
      </c>
      <c r="AV208" s="13" t="s">
        <v>77</v>
      </c>
      <c r="AW208" s="13" t="s">
        <v>30</v>
      </c>
      <c r="AX208" s="13" t="s">
        <v>68</v>
      </c>
      <c r="AY208" s="203" t="s">
        <v>159</v>
      </c>
    </row>
    <row r="209" spans="1:65" s="14" customFormat="1" ht="11.25">
      <c r="B209" s="204"/>
      <c r="C209" s="205"/>
      <c r="D209" s="194" t="s">
        <v>168</v>
      </c>
      <c r="E209" s="206" t="s">
        <v>19</v>
      </c>
      <c r="F209" s="207" t="s">
        <v>171</v>
      </c>
      <c r="G209" s="205"/>
      <c r="H209" s="208">
        <v>101.44499999999999</v>
      </c>
      <c r="I209" s="209"/>
      <c r="J209" s="205"/>
      <c r="K209" s="205"/>
      <c r="L209" s="210"/>
      <c r="M209" s="211"/>
      <c r="N209" s="212"/>
      <c r="O209" s="212"/>
      <c r="P209" s="212"/>
      <c r="Q209" s="212"/>
      <c r="R209" s="212"/>
      <c r="S209" s="212"/>
      <c r="T209" s="213"/>
      <c r="AT209" s="214" t="s">
        <v>168</v>
      </c>
      <c r="AU209" s="214" t="s">
        <v>77</v>
      </c>
      <c r="AV209" s="14" t="s">
        <v>166</v>
      </c>
      <c r="AW209" s="14" t="s">
        <v>30</v>
      </c>
      <c r="AX209" s="14" t="s">
        <v>75</v>
      </c>
      <c r="AY209" s="214" t="s">
        <v>159</v>
      </c>
    </row>
    <row r="210" spans="1:65" s="2" customFormat="1" ht="36">
      <c r="A210" s="35"/>
      <c r="B210" s="36"/>
      <c r="C210" s="179" t="s">
        <v>304</v>
      </c>
      <c r="D210" s="179" t="s">
        <v>161</v>
      </c>
      <c r="E210" s="180" t="s">
        <v>305</v>
      </c>
      <c r="F210" s="181" t="s">
        <v>306</v>
      </c>
      <c r="G210" s="182" t="s">
        <v>164</v>
      </c>
      <c r="H210" s="183">
        <v>101.44499999999999</v>
      </c>
      <c r="I210" s="184"/>
      <c r="J210" s="185">
        <f>ROUND(I210*H210,2)</f>
        <v>0</v>
      </c>
      <c r="K210" s="181" t="s">
        <v>165</v>
      </c>
      <c r="L210" s="40"/>
      <c r="M210" s="186" t="s">
        <v>19</v>
      </c>
      <c r="N210" s="187" t="s">
        <v>39</v>
      </c>
      <c r="O210" s="65"/>
      <c r="P210" s="188">
        <f>O210*H210</f>
        <v>0</v>
      </c>
      <c r="Q210" s="188">
        <v>0.01</v>
      </c>
      <c r="R210" s="188">
        <f>Q210*H210</f>
        <v>1.0144499999999999</v>
      </c>
      <c r="S210" s="188">
        <v>0</v>
      </c>
      <c r="T210" s="189">
        <f>S210*H210</f>
        <v>0</v>
      </c>
      <c r="U210" s="35"/>
      <c r="V210" s="35"/>
      <c r="W210" s="35"/>
      <c r="X210" s="35"/>
      <c r="Y210" s="35"/>
      <c r="Z210" s="35"/>
      <c r="AA210" s="35"/>
      <c r="AB210" s="35"/>
      <c r="AC210" s="35"/>
      <c r="AD210" s="35"/>
      <c r="AE210" s="35"/>
      <c r="AR210" s="190" t="s">
        <v>166</v>
      </c>
      <c r="AT210" s="190" t="s">
        <v>161</v>
      </c>
      <c r="AU210" s="190" t="s">
        <v>77</v>
      </c>
      <c r="AY210" s="18" t="s">
        <v>159</v>
      </c>
      <c r="BE210" s="191">
        <f>IF(N210="základní",J210,0)</f>
        <v>0</v>
      </c>
      <c r="BF210" s="191">
        <f>IF(N210="snížená",J210,0)</f>
        <v>0</v>
      </c>
      <c r="BG210" s="191">
        <f>IF(N210="zákl. přenesená",J210,0)</f>
        <v>0</v>
      </c>
      <c r="BH210" s="191">
        <f>IF(N210="sníž. přenesená",J210,0)</f>
        <v>0</v>
      </c>
      <c r="BI210" s="191">
        <f>IF(N210="nulová",J210,0)</f>
        <v>0</v>
      </c>
      <c r="BJ210" s="18" t="s">
        <v>75</v>
      </c>
      <c r="BK210" s="191">
        <f>ROUND(I210*H210,2)</f>
        <v>0</v>
      </c>
      <c r="BL210" s="18" t="s">
        <v>166</v>
      </c>
      <c r="BM210" s="190" t="s">
        <v>307</v>
      </c>
    </row>
    <row r="211" spans="1:65" s="13" customFormat="1" ht="11.25">
      <c r="B211" s="192"/>
      <c r="C211" s="193"/>
      <c r="D211" s="194" t="s">
        <v>168</v>
      </c>
      <c r="E211" s="195" t="s">
        <v>19</v>
      </c>
      <c r="F211" s="196" t="s">
        <v>291</v>
      </c>
      <c r="G211" s="193"/>
      <c r="H211" s="197">
        <v>22.35</v>
      </c>
      <c r="I211" s="198"/>
      <c r="J211" s="193"/>
      <c r="K211" s="193"/>
      <c r="L211" s="199"/>
      <c r="M211" s="200"/>
      <c r="N211" s="201"/>
      <c r="O211" s="201"/>
      <c r="P211" s="201"/>
      <c r="Q211" s="201"/>
      <c r="R211" s="201"/>
      <c r="S211" s="201"/>
      <c r="T211" s="202"/>
      <c r="AT211" s="203" t="s">
        <v>168</v>
      </c>
      <c r="AU211" s="203" t="s">
        <v>77</v>
      </c>
      <c r="AV211" s="13" t="s">
        <v>77</v>
      </c>
      <c r="AW211" s="13" t="s">
        <v>30</v>
      </c>
      <c r="AX211" s="13" t="s">
        <v>68</v>
      </c>
      <c r="AY211" s="203" t="s">
        <v>159</v>
      </c>
    </row>
    <row r="212" spans="1:65" s="13" customFormat="1" ht="11.25">
      <c r="B212" s="192"/>
      <c r="C212" s="193"/>
      <c r="D212" s="194" t="s">
        <v>168</v>
      </c>
      <c r="E212" s="195" t="s">
        <v>19</v>
      </c>
      <c r="F212" s="196" t="s">
        <v>292</v>
      </c>
      <c r="G212" s="193"/>
      <c r="H212" s="197">
        <v>22.395</v>
      </c>
      <c r="I212" s="198"/>
      <c r="J212" s="193"/>
      <c r="K212" s="193"/>
      <c r="L212" s="199"/>
      <c r="M212" s="200"/>
      <c r="N212" s="201"/>
      <c r="O212" s="201"/>
      <c r="P212" s="201"/>
      <c r="Q212" s="201"/>
      <c r="R212" s="201"/>
      <c r="S212" s="201"/>
      <c r="T212" s="202"/>
      <c r="AT212" s="203" t="s">
        <v>168</v>
      </c>
      <c r="AU212" s="203" t="s">
        <v>77</v>
      </c>
      <c r="AV212" s="13" t="s">
        <v>77</v>
      </c>
      <c r="AW212" s="13" t="s">
        <v>30</v>
      </c>
      <c r="AX212" s="13" t="s">
        <v>68</v>
      </c>
      <c r="AY212" s="203" t="s">
        <v>159</v>
      </c>
    </row>
    <row r="213" spans="1:65" s="13" customFormat="1" ht="11.25">
      <c r="B213" s="192"/>
      <c r="C213" s="193"/>
      <c r="D213" s="194" t="s">
        <v>168</v>
      </c>
      <c r="E213" s="195" t="s">
        <v>19</v>
      </c>
      <c r="F213" s="196" t="s">
        <v>293</v>
      </c>
      <c r="G213" s="193"/>
      <c r="H213" s="197">
        <v>19.8</v>
      </c>
      <c r="I213" s="198"/>
      <c r="J213" s="193"/>
      <c r="K213" s="193"/>
      <c r="L213" s="199"/>
      <c r="M213" s="200"/>
      <c r="N213" s="201"/>
      <c r="O213" s="201"/>
      <c r="P213" s="201"/>
      <c r="Q213" s="201"/>
      <c r="R213" s="201"/>
      <c r="S213" s="201"/>
      <c r="T213" s="202"/>
      <c r="AT213" s="203" t="s">
        <v>168</v>
      </c>
      <c r="AU213" s="203" t="s">
        <v>77</v>
      </c>
      <c r="AV213" s="13" t="s">
        <v>77</v>
      </c>
      <c r="AW213" s="13" t="s">
        <v>30</v>
      </c>
      <c r="AX213" s="13" t="s">
        <v>68</v>
      </c>
      <c r="AY213" s="203" t="s">
        <v>159</v>
      </c>
    </row>
    <row r="214" spans="1:65" s="13" customFormat="1" ht="11.25">
      <c r="B214" s="192"/>
      <c r="C214" s="193"/>
      <c r="D214" s="194" t="s">
        <v>168</v>
      </c>
      <c r="E214" s="195" t="s">
        <v>19</v>
      </c>
      <c r="F214" s="196" t="s">
        <v>294</v>
      </c>
      <c r="G214" s="193"/>
      <c r="H214" s="197">
        <v>25.65</v>
      </c>
      <c r="I214" s="198"/>
      <c r="J214" s="193"/>
      <c r="K214" s="193"/>
      <c r="L214" s="199"/>
      <c r="M214" s="200"/>
      <c r="N214" s="201"/>
      <c r="O214" s="201"/>
      <c r="P214" s="201"/>
      <c r="Q214" s="201"/>
      <c r="R214" s="201"/>
      <c r="S214" s="201"/>
      <c r="T214" s="202"/>
      <c r="AT214" s="203" t="s">
        <v>168</v>
      </c>
      <c r="AU214" s="203" t="s">
        <v>77</v>
      </c>
      <c r="AV214" s="13" t="s">
        <v>77</v>
      </c>
      <c r="AW214" s="13" t="s">
        <v>30</v>
      </c>
      <c r="AX214" s="13" t="s">
        <v>68</v>
      </c>
      <c r="AY214" s="203" t="s">
        <v>159</v>
      </c>
    </row>
    <row r="215" spans="1:65" s="13" customFormat="1" ht="11.25">
      <c r="B215" s="192"/>
      <c r="C215" s="193"/>
      <c r="D215" s="194" t="s">
        <v>168</v>
      </c>
      <c r="E215" s="195" t="s">
        <v>19</v>
      </c>
      <c r="F215" s="196" t="s">
        <v>299</v>
      </c>
      <c r="G215" s="193"/>
      <c r="H215" s="197">
        <v>11.25</v>
      </c>
      <c r="I215" s="198"/>
      <c r="J215" s="193"/>
      <c r="K215" s="193"/>
      <c r="L215" s="199"/>
      <c r="M215" s="200"/>
      <c r="N215" s="201"/>
      <c r="O215" s="201"/>
      <c r="P215" s="201"/>
      <c r="Q215" s="201"/>
      <c r="R215" s="201"/>
      <c r="S215" s="201"/>
      <c r="T215" s="202"/>
      <c r="AT215" s="203" t="s">
        <v>168</v>
      </c>
      <c r="AU215" s="203" t="s">
        <v>77</v>
      </c>
      <c r="AV215" s="13" t="s">
        <v>77</v>
      </c>
      <c r="AW215" s="13" t="s">
        <v>30</v>
      </c>
      <c r="AX215" s="13" t="s">
        <v>68</v>
      </c>
      <c r="AY215" s="203" t="s">
        <v>159</v>
      </c>
    </row>
    <row r="216" spans="1:65" s="14" customFormat="1" ht="11.25">
      <c r="B216" s="204"/>
      <c r="C216" s="205"/>
      <c r="D216" s="194" t="s">
        <v>168</v>
      </c>
      <c r="E216" s="206" t="s">
        <v>19</v>
      </c>
      <c r="F216" s="207" t="s">
        <v>171</v>
      </c>
      <c r="G216" s="205"/>
      <c r="H216" s="208">
        <v>101.44499999999999</v>
      </c>
      <c r="I216" s="209"/>
      <c r="J216" s="205"/>
      <c r="K216" s="205"/>
      <c r="L216" s="210"/>
      <c r="M216" s="211"/>
      <c r="N216" s="212"/>
      <c r="O216" s="212"/>
      <c r="P216" s="212"/>
      <c r="Q216" s="212"/>
      <c r="R216" s="212"/>
      <c r="S216" s="212"/>
      <c r="T216" s="213"/>
      <c r="AT216" s="214" t="s">
        <v>168</v>
      </c>
      <c r="AU216" s="214" t="s">
        <v>77</v>
      </c>
      <c r="AV216" s="14" t="s">
        <v>166</v>
      </c>
      <c r="AW216" s="14" t="s">
        <v>30</v>
      </c>
      <c r="AX216" s="14" t="s">
        <v>75</v>
      </c>
      <c r="AY216" s="214" t="s">
        <v>159</v>
      </c>
    </row>
    <row r="217" spans="1:65" s="2" customFormat="1" ht="36">
      <c r="A217" s="35"/>
      <c r="B217" s="36"/>
      <c r="C217" s="179" t="s">
        <v>308</v>
      </c>
      <c r="D217" s="179" t="s">
        <v>161</v>
      </c>
      <c r="E217" s="180" t="s">
        <v>309</v>
      </c>
      <c r="F217" s="181" t="s">
        <v>310</v>
      </c>
      <c r="G217" s="182" t="s">
        <v>164</v>
      </c>
      <c r="H217" s="183">
        <v>46.253999999999998</v>
      </c>
      <c r="I217" s="184"/>
      <c r="J217" s="185">
        <f>ROUND(I217*H217,2)</f>
        <v>0</v>
      </c>
      <c r="K217" s="181" t="s">
        <v>165</v>
      </c>
      <c r="L217" s="40"/>
      <c r="M217" s="186" t="s">
        <v>19</v>
      </c>
      <c r="N217" s="187" t="s">
        <v>39</v>
      </c>
      <c r="O217" s="65"/>
      <c r="P217" s="188">
        <f>O217*H217</f>
        <v>0</v>
      </c>
      <c r="Q217" s="188">
        <v>2.0480000000000002E-2</v>
      </c>
      <c r="R217" s="188">
        <f>Q217*H217</f>
        <v>0.94728192</v>
      </c>
      <c r="S217" s="188">
        <v>0</v>
      </c>
      <c r="T217" s="189">
        <f>S217*H217</f>
        <v>0</v>
      </c>
      <c r="U217" s="35"/>
      <c r="V217" s="35"/>
      <c r="W217" s="35"/>
      <c r="X217" s="35"/>
      <c r="Y217" s="35"/>
      <c r="Z217" s="35"/>
      <c r="AA217" s="35"/>
      <c r="AB217" s="35"/>
      <c r="AC217" s="35"/>
      <c r="AD217" s="35"/>
      <c r="AE217" s="35"/>
      <c r="AR217" s="190" t="s">
        <v>166</v>
      </c>
      <c r="AT217" s="190" t="s">
        <v>161</v>
      </c>
      <c r="AU217" s="190" t="s">
        <v>77</v>
      </c>
      <c r="AY217" s="18" t="s">
        <v>159</v>
      </c>
      <c r="BE217" s="191">
        <f>IF(N217="základní",J217,0)</f>
        <v>0</v>
      </c>
      <c r="BF217" s="191">
        <f>IF(N217="snížená",J217,0)</f>
        <v>0</v>
      </c>
      <c r="BG217" s="191">
        <f>IF(N217="zákl. přenesená",J217,0)</f>
        <v>0</v>
      </c>
      <c r="BH217" s="191">
        <f>IF(N217="sníž. přenesená",J217,0)</f>
        <v>0</v>
      </c>
      <c r="BI217" s="191">
        <f>IF(N217="nulová",J217,0)</f>
        <v>0</v>
      </c>
      <c r="BJ217" s="18" t="s">
        <v>75</v>
      </c>
      <c r="BK217" s="191">
        <f>ROUND(I217*H217,2)</f>
        <v>0</v>
      </c>
      <c r="BL217" s="18" t="s">
        <v>166</v>
      </c>
      <c r="BM217" s="190" t="s">
        <v>311</v>
      </c>
    </row>
    <row r="218" spans="1:65" s="13" customFormat="1" ht="11.25">
      <c r="B218" s="192"/>
      <c r="C218" s="193"/>
      <c r="D218" s="194" t="s">
        <v>168</v>
      </c>
      <c r="E218" s="195" t="s">
        <v>19</v>
      </c>
      <c r="F218" s="196" t="s">
        <v>312</v>
      </c>
      <c r="G218" s="193"/>
      <c r="H218" s="197">
        <v>46.253999999999998</v>
      </c>
      <c r="I218" s="198"/>
      <c r="J218" s="193"/>
      <c r="K218" s="193"/>
      <c r="L218" s="199"/>
      <c r="M218" s="200"/>
      <c r="N218" s="201"/>
      <c r="O218" s="201"/>
      <c r="P218" s="201"/>
      <c r="Q218" s="201"/>
      <c r="R218" s="201"/>
      <c r="S218" s="201"/>
      <c r="T218" s="202"/>
      <c r="AT218" s="203" t="s">
        <v>168</v>
      </c>
      <c r="AU218" s="203" t="s">
        <v>77</v>
      </c>
      <c r="AV218" s="13" t="s">
        <v>77</v>
      </c>
      <c r="AW218" s="13" t="s">
        <v>30</v>
      </c>
      <c r="AX218" s="13" t="s">
        <v>75</v>
      </c>
      <c r="AY218" s="203" t="s">
        <v>159</v>
      </c>
    </row>
    <row r="219" spans="1:65" s="2" customFormat="1" ht="36">
      <c r="A219" s="35"/>
      <c r="B219" s="36"/>
      <c r="C219" s="179" t="s">
        <v>313</v>
      </c>
      <c r="D219" s="179" t="s">
        <v>161</v>
      </c>
      <c r="E219" s="180" t="s">
        <v>314</v>
      </c>
      <c r="F219" s="181" t="s">
        <v>315</v>
      </c>
      <c r="G219" s="182" t="s">
        <v>164</v>
      </c>
      <c r="H219" s="183">
        <v>462.54</v>
      </c>
      <c r="I219" s="184"/>
      <c r="J219" s="185">
        <f>ROUND(I219*H219,2)</f>
        <v>0</v>
      </c>
      <c r="K219" s="181" t="s">
        <v>165</v>
      </c>
      <c r="L219" s="40"/>
      <c r="M219" s="186" t="s">
        <v>19</v>
      </c>
      <c r="N219" s="187" t="s">
        <v>39</v>
      </c>
      <c r="O219" s="65"/>
      <c r="P219" s="188">
        <f>O219*H219</f>
        <v>0</v>
      </c>
      <c r="Q219" s="188">
        <v>3.48E-3</v>
      </c>
      <c r="R219" s="188">
        <f>Q219*H219</f>
        <v>1.6096392000000002</v>
      </c>
      <c r="S219" s="188">
        <v>0</v>
      </c>
      <c r="T219" s="189">
        <f>S219*H219</f>
        <v>0</v>
      </c>
      <c r="U219" s="35"/>
      <c r="V219" s="35"/>
      <c r="W219" s="35"/>
      <c r="X219" s="35"/>
      <c r="Y219" s="35"/>
      <c r="Z219" s="35"/>
      <c r="AA219" s="35"/>
      <c r="AB219" s="35"/>
      <c r="AC219" s="35"/>
      <c r="AD219" s="35"/>
      <c r="AE219" s="35"/>
      <c r="AR219" s="190" t="s">
        <v>166</v>
      </c>
      <c r="AT219" s="190" t="s">
        <v>161</v>
      </c>
      <c r="AU219" s="190" t="s">
        <v>77</v>
      </c>
      <c r="AY219" s="18" t="s">
        <v>159</v>
      </c>
      <c r="BE219" s="191">
        <f>IF(N219="základní",J219,0)</f>
        <v>0</v>
      </c>
      <c r="BF219" s="191">
        <f>IF(N219="snížená",J219,0)</f>
        <v>0</v>
      </c>
      <c r="BG219" s="191">
        <f>IF(N219="zákl. přenesená",J219,0)</f>
        <v>0</v>
      </c>
      <c r="BH219" s="191">
        <f>IF(N219="sníž. přenesená",J219,0)</f>
        <v>0</v>
      </c>
      <c r="BI219" s="191">
        <f>IF(N219="nulová",J219,0)</f>
        <v>0</v>
      </c>
      <c r="BJ219" s="18" t="s">
        <v>75</v>
      </c>
      <c r="BK219" s="191">
        <f>ROUND(I219*H219,2)</f>
        <v>0</v>
      </c>
      <c r="BL219" s="18" t="s">
        <v>166</v>
      </c>
      <c r="BM219" s="190" t="s">
        <v>316</v>
      </c>
    </row>
    <row r="220" spans="1:65" s="13" customFormat="1" ht="11.25">
      <c r="B220" s="192"/>
      <c r="C220" s="193"/>
      <c r="D220" s="194" t="s">
        <v>168</v>
      </c>
      <c r="E220" s="195" t="s">
        <v>19</v>
      </c>
      <c r="F220" s="196" t="s">
        <v>317</v>
      </c>
      <c r="G220" s="193"/>
      <c r="H220" s="197">
        <v>39.055</v>
      </c>
      <c r="I220" s="198"/>
      <c r="J220" s="193"/>
      <c r="K220" s="193"/>
      <c r="L220" s="199"/>
      <c r="M220" s="200"/>
      <c r="N220" s="201"/>
      <c r="O220" s="201"/>
      <c r="P220" s="201"/>
      <c r="Q220" s="201"/>
      <c r="R220" s="201"/>
      <c r="S220" s="201"/>
      <c r="T220" s="202"/>
      <c r="AT220" s="203" t="s">
        <v>168</v>
      </c>
      <c r="AU220" s="203" t="s">
        <v>77</v>
      </c>
      <c r="AV220" s="13" t="s">
        <v>77</v>
      </c>
      <c r="AW220" s="13" t="s">
        <v>30</v>
      </c>
      <c r="AX220" s="13" t="s">
        <v>68</v>
      </c>
      <c r="AY220" s="203" t="s">
        <v>159</v>
      </c>
    </row>
    <row r="221" spans="1:65" s="13" customFormat="1" ht="11.25">
      <c r="B221" s="192"/>
      <c r="C221" s="193"/>
      <c r="D221" s="194" t="s">
        <v>168</v>
      </c>
      <c r="E221" s="195" t="s">
        <v>19</v>
      </c>
      <c r="F221" s="196" t="s">
        <v>318</v>
      </c>
      <c r="G221" s="193"/>
      <c r="H221" s="197">
        <v>42.704999999999998</v>
      </c>
      <c r="I221" s="198"/>
      <c r="J221" s="193"/>
      <c r="K221" s="193"/>
      <c r="L221" s="199"/>
      <c r="M221" s="200"/>
      <c r="N221" s="201"/>
      <c r="O221" s="201"/>
      <c r="P221" s="201"/>
      <c r="Q221" s="201"/>
      <c r="R221" s="201"/>
      <c r="S221" s="201"/>
      <c r="T221" s="202"/>
      <c r="AT221" s="203" t="s">
        <v>168</v>
      </c>
      <c r="AU221" s="203" t="s">
        <v>77</v>
      </c>
      <c r="AV221" s="13" t="s">
        <v>77</v>
      </c>
      <c r="AW221" s="13" t="s">
        <v>30</v>
      </c>
      <c r="AX221" s="13" t="s">
        <v>68</v>
      </c>
      <c r="AY221" s="203" t="s">
        <v>159</v>
      </c>
    </row>
    <row r="222" spans="1:65" s="13" customFormat="1" ht="11.25">
      <c r="B222" s="192"/>
      <c r="C222" s="193"/>
      <c r="D222" s="194" t="s">
        <v>168</v>
      </c>
      <c r="E222" s="195" t="s">
        <v>19</v>
      </c>
      <c r="F222" s="196" t="s">
        <v>319</v>
      </c>
      <c r="G222" s="193"/>
      <c r="H222" s="197">
        <v>-8.91</v>
      </c>
      <c r="I222" s="198"/>
      <c r="J222" s="193"/>
      <c r="K222" s="193"/>
      <c r="L222" s="199"/>
      <c r="M222" s="200"/>
      <c r="N222" s="201"/>
      <c r="O222" s="201"/>
      <c r="P222" s="201"/>
      <c r="Q222" s="201"/>
      <c r="R222" s="201"/>
      <c r="S222" s="201"/>
      <c r="T222" s="202"/>
      <c r="AT222" s="203" t="s">
        <v>168</v>
      </c>
      <c r="AU222" s="203" t="s">
        <v>77</v>
      </c>
      <c r="AV222" s="13" t="s">
        <v>77</v>
      </c>
      <c r="AW222" s="13" t="s">
        <v>30</v>
      </c>
      <c r="AX222" s="13" t="s">
        <v>68</v>
      </c>
      <c r="AY222" s="203" t="s">
        <v>159</v>
      </c>
    </row>
    <row r="223" spans="1:65" s="15" customFormat="1" ht="11.25">
      <c r="B223" s="225"/>
      <c r="C223" s="226"/>
      <c r="D223" s="194" t="s">
        <v>168</v>
      </c>
      <c r="E223" s="227" t="s">
        <v>19</v>
      </c>
      <c r="F223" s="228" t="s">
        <v>320</v>
      </c>
      <c r="G223" s="226"/>
      <c r="H223" s="227" t="s">
        <v>19</v>
      </c>
      <c r="I223" s="229"/>
      <c r="J223" s="226"/>
      <c r="K223" s="226"/>
      <c r="L223" s="230"/>
      <c r="M223" s="231"/>
      <c r="N223" s="232"/>
      <c r="O223" s="232"/>
      <c r="P223" s="232"/>
      <c r="Q223" s="232"/>
      <c r="R223" s="232"/>
      <c r="S223" s="232"/>
      <c r="T223" s="233"/>
      <c r="AT223" s="234" t="s">
        <v>168</v>
      </c>
      <c r="AU223" s="234" t="s">
        <v>77</v>
      </c>
      <c r="AV223" s="15" t="s">
        <v>75</v>
      </c>
      <c r="AW223" s="15" t="s">
        <v>30</v>
      </c>
      <c r="AX223" s="15" t="s">
        <v>68</v>
      </c>
      <c r="AY223" s="234" t="s">
        <v>159</v>
      </c>
    </row>
    <row r="224" spans="1:65" s="13" customFormat="1" ht="11.25">
      <c r="B224" s="192"/>
      <c r="C224" s="193"/>
      <c r="D224" s="194" t="s">
        <v>168</v>
      </c>
      <c r="E224" s="195" t="s">
        <v>19</v>
      </c>
      <c r="F224" s="196" t="s">
        <v>321</v>
      </c>
      <c r="G224" s="193"/>
      <c r="H224" s="197">
        <v>93.44</v>
      </c>
      <c r="I224" s="198"/>
      <c r="J224" s="193"/>
      <c r="K224" s="193"/>
      <c r="L224" s="199"/>
      <c r="M224" s="200"/>
      <c r="N224" s="201"/>
      <c r="O224" s="201"/>
      <c r="P224" s="201"/>
      <c r="Q224" s="201"/>
      <c r="R224" s="201"/>
      <c r="S224" s="201"/>
      <c r="T224" s="202"/>
      <c r="AT224" s="203" t="s">
        <v>168</v>
      </c>
      <c r="AU224" s="203" t="s">
        <v>77</v>
      </c>
      <c r="AV224" s="13" t="s">
        <v>77</v>
      </c>
      <c r="AW224" s="13" t="s">
        <v>30</v>
      </c>
      <c r="AX224" s="13" t="s">
        <v>68</v>
      </c>
      <c r="AY224" s="203" t="s">
        <v>159</v>
      </c>
    </row>
    <row r="225" spans="1:65" s="13" customFormat="1" ht="11.25">
      <c r="B225" s="192"/>
      <c r="C225" s="193"/>
      <c r="D225" s="194" t="s">
        <v>168</v>
      </c>
      <c r="E225" s="195" t="s">
        <v>19</v>
      </c>
      <c r="F225" s="196" t="s">
        <v>322</v>
      </c>
      <c r="G225" s="193"/>
      <c r="H225" s="197">
        <v>-4.93</v>
      </c>
      <c r="I225" s="198"/>
      <c r="J225" s="193"/>
      <c r="K225" s="193"/>
      <c r="L225" s="199"/>
      <c r="M225" s="200"/>
      <c r="N225" s="201"/>
      <c r="O225" s="201"/>
      <c r="P225" s="201"/>
      <c r="Q225" s="201"/>
      <c r="R225" s="201"/>
      <c r="S225" s="201"/>
      <c r="T225" s="202"/>
      <c r="AT225" s="203" t="s">
        <v>168</v>
      </c>
      <c r="AU225" s="203" t="s">
        <v>77</v>
      </c>
      <c r="AV225" s="13" t="s">
        <v>77</v>
      </c>
      <c r="AW225" s="13" t="s">
        <v>30</v>
      </c>
      <c r="AX225" s="13" t="s">
        <v>68</v>
      </c>
      <c r="AY225" s="203" t="s">
        <v>159</v>
      </c>
    </row>
    <row r="226" spans="1:65" s="15" customFormat="1" ht="11.25">
      <c r="B226" s="225"/>
      <c r="C226" s="226"/>
      <c r="D226" s="194" t="s">
        <v>168</v>
      </c>
      <c r="E226" s="227" t="s">
        <v>19</v>
      </c>
      <c r="F226" s="228" t="s">
        <v>323</v>
      </c>
      <c r="G226" s="226"/>
      <c r="H226" s="227" t="s">
        <v>19</v>
      </c>
      <c r="I226" s="229"/>
      <c r="J226" s="226"/>
      <c r="K226" s="226"/>
      <c r="L226" s="230"/>
      <c r="M226" s="231"/>
      <c r="N226" s="232"/>
      <c r="O226" s="232"/>
      <c r="P226" s="232"/>
      <c r="Q226" s="232"/>
      <c r="R226" s="232"/>
      <c r="S226" s="232"/>
      <c r="T226" s="233"/>
      <c r="AT226" s="234" t="s">
        <v>168</v>
      </c>
      <c r="AU226" s="234" t="s">
        <v>77</v>
      </c>
      <c r="AV226" s="15" t="s">
        <v>75</v>
      </c>
      <c r="AW226" s="15" t="s">
        <v>30</v>
      </c>
      <c r="AX226" s="15" t="s">
        <v>68</v>
      </c>
      <c r="AY226" s="234" t="s">
        <v>159</v>
      </c>
    </row>
    <row r="227" spans="1:65" s="13" customFormat="1" ht="11.25">
      <c r="B227" s="192"/>
      <c r="C227" s="193"/>
      <c r="D227" s="194" t="s">
        <v>168</v>
      </c>
      <c r="E227" s="195" t="s">
        <v>19</v>
      </c>
      <c r="F227" s="196" t="s">
        <v>324</v>
      </c>
      <c r="G227" s="193"/>
      <c r="H227" s="197">
        <v>166.47</v>
      </c>
      <c r="I227" s="198"/>
      <c r="J227" s="193"/>
      <c r="K227" s="193"/>
      <c r="L227" s="199"/>
      <c r="M227" s="200"/>
      <c r="N227" s="201"/>
      <c r="O227" s="201"/>
      <c r="P227" s="201"/>
      <c r="Q227" s="201"/>
      <c r="R227" s="201"/>
      <c r="S227" s="201"/>
      <c r="T227" s="202"/>
      <c r="AT227" s="203" t="s">
        <v>168</v>
      </c>
      <c r="AU227" s="203" t="s">
        <v>77</v>
      </c>
      <c r="AV227" s="13" t="s">
        <v>77</v>
      </c>
      <c r="AW227" s="13" t="s">
        <v>30</v>
      </c>
      <c r="AX227" s="13" t="s">
        <v>68</v>
      </c>
      <c r="AY227" s="203" t="s">
        <v>159</v>
      </c>
    </row>
    <row r="228" spans="1:65" s="13" customFormat="1" ht="11.25">
      <c r="B228" s="192"/>
      <c r="C228" s="193"/>
      <c r="D228" s="194" t="s">
        <v>168</v>
      </c>
      <c r="E228" s="195" t="s">
        <v>19</v>
      </c>
      <c r="F228" s="196" t="s">
        <v>325</v>
      </c>
      <c r="G228" s="193"/>
      <c r="H228" s="197">
        <v>-13.06</v>
      </c>
      <c r="I228" s="198"/>
      <c r="J228" s="193"/>
      <c r="K228" s="193"/>
      <c r="L228" s="199"/>
      <c r="M228" s="200"/>
      <c r="N228" s="201"/>
      <c r="O228" s="201"/>
      <c r="P228" s="201"/>
      <c r="Q228" s="201"/>
      <c r="R228" s="201"/>
      <c r="S228" s="201"/>
      <c r="T228" s="202"/>
      <c r="AT228" s="203" t="s">
        <v>168</v>
      </c>
      <c r="AU228" s="203" t="s">
        <v>77</v>
      </c>
      <c r="AV228" s="13" t="s">
        <v>77</v>
      </c>
      <c r="AW228" s="13" t="s">
        <v>30</v>
      </c>
      <c r="AX228" s="13" t="s">
        <v>68</v>
      </c>
      <c r="AY228" s="203" t="s">
        <v>159</v>
      </c>
    </row>
    <row r="229" spans="1:65" s="15" customFormat="1" ht="11.25">
      <c r="B229" s="225"/>
      <c r="C229" s="226"/>
      <c r="D229" s="194" t="s">
        <v>168</v>
      </c>
      <c r="E229" s="227" t="s">
        <v>19</v>
      </c>
      <c r="F229" s="228" t="s">
        <v>326</v>
      </c>
      <c r="G229" s="226"/>
      <c r="H229" s="227" t="s">
        <v>19</v>
      </c>
      <c r="I229" s="229"/>
      <c r="J229" s="226"/>
      <c r="K229" s="226"/>
      <c r="L229" s="230"/>
      <c r="M229" s="231"/>
      <c r="N229" s="232"/>
      <c r="O229" s="232"/>
      <c r="P229" s="232"/>
      <c r="Q229" s="232"/>
      <c r="R229" s="232"/>
      <c r="S229" s="232"/>
      <c r="T229" s="233"/>
      <c r="AT229" s="234" t="s">
        <v>168</v>
      </c>
      <c r="AU229" s="234" t="s">
        <v>77</v>
      </c>
      <c r="AV229" s="15" t="s">
        <v>75</v>
      </c>
      <c r="AW229" s="15" t="s">
        <v>30</v>
      </c>
      <c r="AX229" s="15" t="s">
        <v>68</v>
      </c>
      <c r="AY229" s="234" t="s">
        <v>159</v>
      </c>
    </row>
    <row r="230" spans="1:65" s="13" customFormat="1" ht="11.25">
      <c r="B230" s="192"/>
      <c r="C230" s="193"/>
      <c r="D230" s="194" t="s">
        <v>168</v>
      </c>
      <c r="E230" s="195" t="s">
        <v>19</v>
      </c>
      <c r="F230" s="196" t="s">
        <v>324</v>
      </c>
      <c r="G230" s="193"/>
      <c r="H230" s="197">
        <v>166.47</v>
      </c>
      <c r="I230" s="198"/>
      <c r="J230" s="193"/>
      <c r="K230" s="193"/>
      <c r="L230" s="199"/>
      <c r="M230" s="200"/>
      <c r="N230" s="201"/>
      <c r="O230" s="201"/>
      <c r="P230" s="201"/>
      <c r="Q230" s="201"/>
      <c r="R230" s="201"/>
      <c r="S230" s="201"/>
      <c r="T230" s="202"/>
      <c r="AT230" s="203" t="s">
        <v>168</v>
      </c>
      <c r="AU230" s="203" t="s">
        <v>77</v>
      </c>
      <c r="AV230" s="13" t="s">
        <v>77</v>
      </c>
      <c r="AW230" s="13" t="s">
        <v>30</v>
      </c>
      <c r="AX230" s="13" t="s">
        <v>68</v>
      </c>
      <c r="AY230" s="203" t="s">
        <v>159</v>
      </c>
    </row>
    <row r="231" spans="1:65" s="13" customFormat="1" ht="11.25">
      <c r="B231" s="192"/>
      <c r="C231" s="193"/>
      <c r="D231" s="194" t="s">
        <v>168</v>
      </c>
      <c r="E231" s="195" t="s">
        <v>19</v>
      </c>
      <c r="F231" s="196" t="s">
        <v>327</v>
      </c>
      <c r="G231" s="193"/>
      <c r="H231" s="197">
        <v>-18.7</v>
      </c>
      <c r="I231" s="198"/>
      <c r="J231" s="193"/>
      <c r="K231" s="193"/>
      <c r="L231" s="199"/>
      <c r="M231" s="200"/>
      <c r="N231" s="201"/>
      <c r="O231" s="201"/>
      <c r="P231" s="201"/>
      <c r="Q231" s="201"/>
      <c r="R231" s="201"/>
      <c r="S231" s="201"/>
      <c r="T231" s="202"/>
      <c r="AT231" s="203" t="s">
        <v>168</v>
      </c>
      <c r="AU231" s="203" t="s">
        <v>77</v>
      </c>
      <c r="AV231" s="13" t="s">
        <v>77</v>
      </c>
      <c r="AW231" s="13" t="s">
        <v>30</v>
      </c>
      <c r="AX231" s="13" t="s">
        <v>68</v>
      </c>
      <c r="AY231" s="203" t="s">
        <v>159</v>
      </c>
    </row>
    <row r="232" spans="1:65" s="14" customFormat="1" ht="11.25">
      <c r="B232" s="204"/>
      <c r="C232" s="205"/>
      <c r="D232" s="194" t="s">
        <v>168</v>
      </c>
      <c r="E232" s="206" t="s">
        <v>19</v>
      </c>
      <c r="F232" s="207" t="s">
        <v>171</v>
      </c>
      <c r="G232" s="205"/>
      <c r="H232" s="208">
        <v>462.54</v>
      </c>
      <c r="I232" s="209"/>
      <c r="J232" s="205"/>
      <c r="K232" s="205"/>
      <c r="L232" s="210"/>
      <c r="M232" s="211"/>
      <c r="N232" s="212"/>
      <c r="O232" s="212"/>
      <c r="P232" s="212"/>
      <c r="Q232" s="212"/>
      <c r="R232" s="212"/>
      <c r="S232" s="212"/>
      <c r="T232" s="213"/>
      <c r="AT232" s="214" t="s">
        <v>168</v>
      </c>
      <c r="AU232" s="214" t="s">
        <v>77</v>
      </c>
      <c r="AV232" s="14" t="s">
        <v>166</v>
      </c>
      <c r="AW232" s="14" t="s">
        <v>30</v>
      </c>
      <c r="AX232" s="14" t="s">
        <v>75</v>
      </c>
      <c r="AY232" s="214" t="s">
        <v>159</v>
      </c>
    </row>
    <row r="233" spans="1:65" s="2" customFormat="1" ht="48">
      <c r="A233" s="35"/>
      <c r="B233" s="36"/>
      <c r="C233" s="179" t="s">
        <v>328</v>
      </c>
      <c r="D233" s="179" t="s">
        <v>161</v>
      </c>
      <c r="E233" s="180" t="s">
        <v>329</v>
      </c>
      <c r="F233" s="181" t="s">
        <v>330</v>
      </c>
      <c r="G233" s="182" t="s">
        <v>164</v>
      </c>
      <c r="H233" s="183">
        <v>8.2799999999999994</v>
      </c>
      <c r="I233" s="184"/>
      <c r="J233" s="185">
        <f>ROUND(I233*H233,2)</f>
        <v>0</v>
      </c>
      <c r="K233" s="181" t="s">
        <v>165</v>
      </c>
      <c r="L233" s="40"/>
      <c r="M233" s="186" t="s">
        <v>19</v>
      </c>
      <c r="N233" s="187" t="s">
        <v>39</v>
      </c>
      <c r="O233" s="65"/>
      <c r="P233" s="188">
        <f>O233*H233</f>
        <v>0</v>
      </c>
      <c r="Q233" s="188">
        <v>4.4600000000000004E-3</v>
      </c>
      <c r="R233" s="188">
        <f>Q233*H233</f>
        <v>3.6928799999999998E-2</v>
      </c>
      <c r="S233" s="188">
        <v>0</v>
      </c>
      <c r="T233" s="189">
        <f>S233*H233</f>
        <v>0</v>
      </c>
      <c r="U233" s="35"/>
      <c r="V233" s="35"/>
      <c r="W233" s="35"/>
      <c r="X233" s="35"/>
      <c r="Y233" s="35"/>
      <c r="Z233" s="35"/>
      <c r="AA233" s="35"/>
      <c r="AB233" s="35"/>
      <c r="AC233" s="35"/>
      <c r="AD233" s="35"/>
      <c r="AE233" s="35"/>
      <c r="AR233" s="190" t="s">
        <v>166</v>
      </c>
      <c r="AT233" s="190" t="s">
        <v>161</v>
      </c>
      <c r="AU233" s="190" t="s">
        <v>77</v>
      </c>
      <c r="AY233" s="18" t="s">
        <v>159</v>
      </c>
      <c r="BE233" s="191">
        <f>IF(N233="základní",J233,0)</f>
        <v>0</v>
      </c>
      <c r="BF233" s="191">
        <f>IF(N233="snížená",J233,0)</f>
        <v>0</v>
      </c>
      <c r="BG233" s="191">
        <f>IF(N233="zákl. přenesená",J233,0)</f>
        <v>0</v>
      </c>
      <c r="BH233" s="191">
        <f>IF(N233="sníž. přenesená",J233,0)</f>
        <v>0</v>
      </c>
      <c r="BI233" s="191">
        <f>IF(N233="nulová",J233,0)</f>
        <v>0</v>
      </c>
      <c r="BJ233" s="18" t="s">
        <v>75</v>
      </c>
      <c r="BK233" s="191">
        <f>ROUND(I233*H233,2)</f>
        <v>0</v>
      </c>
      <c r="BL233" s="18" t="s">
        <v>166</v>
      </c>
      <c r="BM233" s="190" t="s">
        <v>331</v>
      </c>
    </row>
    <row r="234" spans="1:65" s="13" customFormat="1" ht="11.25">
      <c r="B234" s="192"/>
      <c r="C234" s="193"/>
      <c r="D234" s="194" t="s">
        <v>168</v>
      </c>
      <c r="E234" s="195" t="s">
        <v>19</v>
      </c>
      <c r="F234" s="196" t="s">
        <v>332</v>
      </c>
      <c r="G234" s="193"/>
      <c r="H234" s="197">
        <v>1.62</v>
      </c>
      <c r="I234" s="198"/>
      <c r="J234" s="193"/>
      <c r="K234" s="193"/>
      <c r="L234" s="199"/>
      <c r="M234" s="200"/>
      <c r="N234" s="201"/>
      <c r="O234" s="201"/>
      <c r="P234" s="201"/>
      <c r="Q234" s="201"/>
      <c r="R234" s="201"/>
      <c r="S234" s="201"/>
      <c r="T234" s="202"/>
      <c r="AT234" s="203" t="s">
        <v>168</v>
      </c>
      <c r="AU234" s="203" t="s">
        <v>77</v>
      </c>
      <c r="AV234" s="13" t="s">
        <v>77</v>
      </c>
      <c r="AW234" s="13" t="s">
        <v>30</v>
      </c>
      <c r="AX234" s="13" t="s">
        <v>68</v>
      </c>
      <c r="AY234" s="203" t="s">
        <v>159</v>
      </c>
    </row>
    <row r="235" spans="1:65" s="13" customFormat="1" ht="11.25">
      <c r="B235" s="192"/>
      <c r="C235" s="193"/>
      <c r="D235" s="194" t="s">
        <v>168</v>
      </c>
      <c r="E235" s="195" t="s">
        <v>19</v>
      </c>
      <c r="F235" s="196" t="s">
        <v>333</v>
      </c>
      <c r="G235" s="193"/>
      <c r="H235" s="197">
        <v>3.3</v>
      </c>
      <c r="I235" s="198"/>
      <c r="J235" s="193"/>
      <c r="K235" s="193"/>
      <c r="L235" s="199"/>
      <c r="M235" s="200"/>
      <c r="N235" s="201"/>
      <c r="O235" s="201"/>
      <c r="P235" s="201"/>
      <c r="Q235" s="201"/>
      <c r="R235" s="201"/>
      <c r="S235" s="201"/>
      <c r="T235" s="202"/>
      <c r="AT235" s="203" t="s">
        <v>168</v>
      </c>
      <c r="AU235" s="203" t="s">
        <v>77</v>
      </c>
      <c r="AV235" s="13" t="s">
        <v>77</v>
      </c>
      <c r="AW235" s="13" t="s">
        <v>30</v>
      </c>
      <c r="AX235" s="13" t="s">
        <v>68</v>
      </c>
      <c r="AY235" s="203" t="s">
        <v>159</v>
      </c>
    </row>
    <row r="236" spans="1:65" s="13" customFormat="1" ht="11.25">
      <c r="B236" s="192"/>
      <c r="C236" s="193"/>
      <c r="D236" s="194" t="s">
        <v>168</v>
      </c>
      <c r="E236" s="195" t="s">
        <v>19</v>
      </c>
      <c r="F236" s="196" t="s">
        <v>334</v>
      </c>
      <c r="G236" s="193"/>
      <c r="H236" s="197">
        <v>3.36</v>
      </c>
      <c r="I236" s="198"/>
      <c r="J236" s="193"/>
      <c r="K236" s="193"/>
      <c r="L236" s="199"/>
      <c r="M236" s="200"/>
      <c r="N236" s="201"/>
      <c r="O236" s="201"/>
      <c r="P236" s="201"/>
      <c r="Q236" s="201"/>
      <c r="R236" s="201"/>
      <c r="S236" s="201"/>
      <c r="T236" s="202"/>
      <c r="AT236" s="203" t="s">
        <v>168</v>
      </c>
      <c r="AU236" s="203" t="s">
        <v>77</v>
      </c>
      <c r="AV236" s="13" t="s">
        <v>77</v>
      </c>
      <c r="AW236" s="13" t="s">
        <v>30</v>
      </c>
      <c r="AX236" s="13" t="s">
        <v>68</v>
      </c>
      <c r="AY236" s="203" t="s">
        <v>159</v>
      </c>
    </row>
    <row r="237" spans="1:65" s="14" customFormat="1" ht="11.25">
      <c r="B237" s="204"/>
      <c r="C237" s="205"/>
      <c r="D237" s="194" t="s">
        <v>168</v>
      </c>
      <c r="E237" s="206" t="s">
        <v>19</v>
      </c>
      <c r="F237" s="207" t="s">
        <v>171</v>
      </c>
      <c r="G237" s="205"/>
      <c r="H237" s="208">
        <v>8.2799999999999994</v>
      </c>
      <c r="I237" s="209"/>
      <c r="J237" s="205"/>
      <c r="K237" s="205"/>
      <c r="L237" s="210"/>
      <c r="M237" s="211"/>
      <c r="N237" s="212"/>
      <c r="O237" s="212"/>
      <c r="P237" s="212"/>
      <c r="Q237" s="212"/>
      <c r="R237" s="212"/>
      <c r="S237" s="212"/>
      <c r="T237" s="213"/>
      <c r="AT237" s="214" t="s">
        <v>168</v>
      </c>
      <c r="AU237" s="214" t="s">
        <v>77</v>
      </c>
      <c r="AV237" s="14" t="s">
        <v>166</v>
      </c>
      <c r="AW237" s="14" t="s">
        <v>30</v>
      </c>
      <c r="AX237" s="14" t="s">
        <v>75</v>
      </c>
      <c r="AY237" s="214" t="s">
        <v>159</v>
      </c>
    </row>
    <row r="238" spans="1:65" s="2" customFormat="1" ht="36">
      <c r="A238" s="35"/>
      <c r="B238" s="36"/>
      <c r="C238" s="179" t="s">
        <v>335</v>
      </c>
      <c r="D238" s="179" t="s">
        <v>161</v>
      </c>
      <c r="E238" s="180" t="s">
        <v>336</v>
      </c>
      <c r="F238" s="181" t="s">
        <v>337</v>
      </c>
      <c r="G238" s="182" t="s">
        <v>164</v>
      </c>
      <c r="H238" s="183">
        <v>63.674999999999997</v>
      </c>
      <c r="I238" s="184"/>
      <c r="J238" s="185">
        <f>ROUND(I238*H238,2)</f>
        <v>0</v>
      </c>
      <c r="K238" s="181" t="s">
        <v>165</v>
      </c>
      <c r="L238" s="40"/>
      <c r="M238" s="186" t="s">
        <v>19</v>
      </c>
      <c r="N238" s="187" t="s">
        <v>39</v>
      </c>
      <c r="O238" s="65"/>
      <c r="P238" s="188">
        <f>O238*H238</f>
        <v>0</v>
      </c>
      <c r="Q238" s="188">
        <v>3.4500000000000003E-2</v>
      </c>
      <c r="R238" s="188">
        <f>Q238*H238</f>
        <v>2.1967875000000001</v>
      </c>
      <c r="S238" s="188">
        <v>0</v>
      </c>
      <c r="T238" s="189">
        <f>S238*H238</f>
        <v>0</v>
      </c>
      <c r="U238" s="35"/>
      <c r="V238" s="35"/>
      <c r="W238" s="35"/>
      <c r="X238" s="35"/>
      <c r="Y238" s="35"/>
      <c r="Z238" s="35"/>
      <c r="AA238" s="35"/>
      <c r="AB238" s="35"/>
      <c r="AC238" s="35"/>
      <c r="AD238" s="35"/>
      <c r="AE238" s="35"/>
      <c r="AR238" s="190" t="s">
        <v>166</v>
      </c>
      <c r="AT238" s="190" t="s">
        <v>161</v>
      </c>
      <c r="AU238" s="190" t="s">
        <v>77</v>
      </c>
      <c r="AY238" s="18" t="s">
        <v>159</v>
      </c>
      <c r="BE238" s="191">
        <f>IF(N238="základní",J238,0)</f>
        <v>0</v>
      </c>
      <c r="BF238" s="191">
        <f>IF(N238="snížená",J238,0)</f>
        <v>0</v>
      </c>
      <c r="BG238" s="191">
        <f>IF(N238="zákl. přenesená",J238,0)</f>
        <v>0</v>
      </c>
      <c r="BH238" s="191">
        <f>IF(N238="sníž. přenesená",J238,0)</f>
        <v>0</v>
      </c>
      <c r="BI238" s="191">
        <f>IF(N238="nulová",J238,0)</f>
        <v>0</v>
      </c>
      <c r="BJ238" s="18" t="s">
        <v>75</v>
      </c>
      <c r="BK238" s="191">
        <f>ROUND(I238*H238,2)</f>
        <v>0</v>
      </c>
      <c r="BL238" s="18" t="s">
        <v>166</v>
      </c>
      <c r="BM238" s="190" t="s">
        <v>338</v>
      </c>
    </row>
    <row r="239" spans="1:65" s="13" customFormat="1" ht="11.25">
      <c r="B239" s="192"/>
      <c r="C239" s="193"/>
      <c r="D239" s="194" t="s">
        <v>168</v>
      </c>
      <c r="E239" s="195" t="s">
        <v>19</v>
      </c>
      <c r="F239" s="196" t="s">
        <v>339</v>
      </c>
      <c r="G239" s="193"/>
      <c r="H239" s="197">
        <v>38.549999999999997</v>
      </c>
      <c r="I239" s="198"/>
      <c r="J239" s="193"/>
      <c r="K239" s="193"/>
      <c r="L239" s="199"/>
      <c r="M239" s="200"/>
      <c r="N239" s="201"/>
      <c r="O239" s="201"/>
      <c r="P239" s="201"/>
      <c r="Q239" s="201"/>
      <c r="R239" s="201"/>
      <c r="S239" s="201"/>
      <c r="T239" s="202"/>
      <c r="AT239" s="203" t="s">
        <v>168</v>
      </c>
      <c r="AU239" s="203" t="s">
        <v>77</v>
      </c>
      <c r="AV239" s="13" t="s">
        <v>77</v>
      </c>
      <c r="AW239" s="13" t="s">
        <v>30</v>
      </c>
      <c r="AX239" s="13" t="s">
        <v>68</v>
      </c>
      <c r="AY239" s="203" t="s">
        <v>159</v>
      </c>
    </row>
    <row r="240" spans="1:65" s="13" customFormat="1" ht="11.25">
      <c r="B240" s="192"/>
      <c r="C240" s="193"/>
      <c r="D240" s="194" t="s">
        <v>168</v>
      </c>
      <c r="E240" s="195" t="s">
        <v>19</v>
      </c>
      <c r="F240" s="196" t="s">
        <v>340</v>
      </c>
      <c r="G240" s="193"/>
      <c r="H240" s="197">
        <v>10.875</v>
      </c>
      <c r="I240" s="198"/>
      <c r="J240" s="193"/>
      <c r="K240" s="193"/>
      <c r="L240" s="199"/>
      <c r="M240" s="200"/>
      <c r="N240" s="201"/>
      <c r="O240" s="201"/>
      <c r="P240" s="201"/>
      <c r="Q240" s="201"/>
      <c r="R240" s="201"/>
      <c r="S240" s="201"/>
      <c r="T240" s="202"/>
      <c r="AT240" s="203" t="s">
        <v>168</v>
      </c>
      <c r="AU240" s="203" t="s">
        <v>77</v>
      </c>
      <c r="AV240" s="13" t="s">
        <v>77</v>
      </c>
      <c r="AW240" s="13" t="s">
        <v>30</v>
      </c>
      <c r="AX240" s="13" t="s">
        <v>68</v>
      </c>
      <c r="AY240" s="203" t="s">
        <v>159</v>
      </c>
    </row>
    <row r="241" spans="1:65" s="13" customFormat="1" ht="11.25">
      <c r="B241" s="192"/>
      <c r="C241" s="193"/>
      <c r="D241" s="194" t="s">
        <v>168</v>
      </c>
      <c r="E241" s="195" t="s">
        <v>19</v>
      </c>
      <c r="F241" s="196" t="s">
        <v>341</v>
      </c>
      <c r="G241" s="193"/>
      <c r="H241" s="197">
        <v>3.45</v>
      </c>
      <c r="I241" s="198"/>
      <c r="J241" s="193"/>
      <c r="K241" s="193"/>
      <c r="L241" s="199"/>
      <c r="M241" s="200"/>
      <c r="N241" s="201"/>
      <c r="O241" s="201"/>
      <c r="P241" s="201"/>
      <c r="Q241" s="201"/>
      <c r="R241" s="201"/>
      <c r="S241" s="201"/>
      <c r="T241" s="202"/>
      <c r="AT241" s="203" t="s">
        <v>168</v>
      </c>
      <c r="AU241" s="203" t="s">
        <v>77</v>
      </c>
      <c r="AV241" s="13" t="s">
        <v>77</v>
      </c>
      <c r="AW241" s="13" t="s">
        <v>30</v>
      </c>
      <c r="AX241" s="13" t="s">
        <v>68</v>
      </c>
      <c r="AY241" s="203" t="s">
        <v>159</v>
      </c>
    </row>
    <row r="242" spans="1:65" s="13" customFormat="1" ht="11.25">
      <c r="B242" s="192"/>
      <c r="C242" s="193"/>
      <c r="D242" s="194" t="s">
        <v>168</v>
      </c>
      <c r="E242" s="195" t="s">
        <v>19</v>
      </c>
      <c r="F242" s="196" t="s">
        <v>342</v>
      </c>
      <c r="G242" s="193"/>
      <c r="H242" s="197">
        <v>10.8</v>
      </c>
      <c r="I242" s="198"/>
      <c r="J242" s="193"/>
      <c r="K242" s="193"/>
      <c r="L242" s="199"/>
      <c r="M242" s="200"/>
      <c r="N242" s="201"/>
      <c r="O242" s="201"/>
      <c r="P242" s="201"/>
      <c r="Q242" s="201"/>
      <c r="R242" s="201"/>
      <c r="S242" s="201"/>
      <c r="T242" s="202"/>
      <c r="AT242" s="203" t="s">
        <v>168</v>
      </c>
      <c r="AU242" s="203" t="s">
        <v>77</v>
      </c>
      <c r="AV242" s="13" t="s">
        <v>77</v>
      </c>
      <c r="AW242" s="13" t="s">
        <v>30</v>
      </c>
      <c r="AX242" s="13" t="s">
        <v>68</v>
      </c>
      <c r="AY242" s="203" t="s">
        <v>159</v>
      </c>
    </row>
    <row r="243" spans="1:65" s="14" customFormat="1" ht="11.25">
      <c r="B243" s="204"/>
      <c r="C243" s="205"/>
      <c r="D243" s="194" t="s">
        <v>168</v>
      </c>
      <c r="E243" s="206" t="s">
        <v>19</v>
      </c>
      <c r="F243" s="207" t="s">
        <v>171</v>
      </c>
      <c r="G243" s="205"/>
      <c r="H243" s="208">
        <v>63.674999999999997</v>
      </c>
      <c r="I243" s="209"/>
      <c r="J243" s="205"/>
      <c r="K243" s="205"/>
      <c r="L243" s="210"/>
      <c r="M243" s="211"/>
      <c r="N243" s="212"/>
      <c r="O243" s="212"/>
      <c r="P243" s="212"/>
      <c r="Q243" s="212"/>
      <c r="R243" s="212"/>
      <c r="S243" s="212"/>
      <c r="T243" s="213"/>
      <c r="AT243" s="214" t="s">
        <v>168</v>
      </c>
      <c r="AU243" s="214" t="s">
        <v>77</v>
      </c>
      <c r="AV243" s="14" t="s">
        <v>166</v>
      </c>
      <c r="AW243" s="14" t="s">
        <v>30</v>
      </c>
      <c r="AX243" s="14" t="s">
        <v>75</v>
      </c>
      <c r="AY243" s="214" t="s">
        <v>159</v>
      </c>
    </row>
    <row r="244" spans="1:65" s="2" customFormat="1" ht="24">
      <c r="A244" s="35"/>
      <c r="B244" s="36"/>
      <c r="C244" s="179" t="s">
        <v>343</v>
      </c>
      <c r="D244" s="179" t="s">
        <v>161</v>
      </c>
      <c r="E244" s="180" t="s">
        <v>344</v>
      </c>
      <c r="F244" s="181" t="s">
        <v>345</v>
      </c>
      <c r="G244" s="182" t="s">
        <v>164</v>
      </c>
      <c r="H244" s="183">
        <v>63.674999999999997</v>
      </c>
      <c r="I244" s="184"/>
      <c r="J244" s="185">
        <f>ROUND(I244*H244,2)</f>
        <v>0</v>
      </c>
      <c r="K244" s="181" t="s">
        <v>165</v>
      </c>
      <c r="L244" s="40"/>
      <c r="M244" s="186" t="s">
        <v>19</v>
      </c>
      <c r="N244" s="187" t="s">
        <v>39</v>
      </c>
      <c r="O244" s="65"/>
      <c r="P244" s="188">
        <f>O244*H244</f>
        <v>0</v>
      </c>
      <c r="Q244" s="188">
        <v>1.6E-2</v>
      </c>
      <c r="R244" s="188">
        <f>Q244*H244</f>
        <v>1.0187999999999999</v>
      </c>
      <c r="S244" s="188">
        <v>0</v>
      </c>
      <c r="T244" s="189">
        <f>S244*H244</f>
        <v>0</v>
      </c>
      <c r="U244" s="35"/>
      <c r="V244" s="35"/>
      <c r="W244" s="35"/>
      <c r="X244" s="35"/>
      <c r="Y244" s="35"/>
      <c r="Z244" s="35"/>
      <c r="AA244" s="35"/>
      <c r="AB244" s="35"/>
      <c r="AC244" s="35"/>
      <c r="AD244" s="35"/>
      <c r="AE244" s="35"/>
      <c r="AR244" s="190" t="s">
        <v>166</v>
      </c>
      <c r="AT244" s="190" t="s">
        <v>161</v>
      </c>
      <c r="AU244" s="190" t="s">
        <v>77</v>
      </c>
      <c r="AY244" s="18" t="s">
        <v>159</v>
      </c>
      <c r="BE244" s="191">
        <f>IF(N244="základní",J244,0)</f>
        <v>0</v>
      </c>
      <c r="BF244" s="191">
        <f>IF(N244="snížená",J244,0)</f>
        <v>0</v>
      </c>
      <c r="BG244" s="191">
        <f>IF(N244="zákl. přenesená",J244,0)</f>
        <v>0</v>
      </c>
      <c r="BH244" s="191">
        <f>IF(N244="sníž. přenesená",J244,0)</f>
        <v>0</v>
      </c>
      <c r="BI244" s="191">
        <f>IF(N244="nulová",J244,0)</f>
        <v>0</v>
      </c>
      <c r="BJ244" s="18" t="s">
        <v>75</v>
      </c>
      <c r="BK244" s="191">
        <f>ROUND(I244*H244,2)</f>
        <v>0</v>
      </c>
      <c r="BL244" s="18" t="s">
        <v>166</v>
      </c>
      <c r="BM244" s="190" t="s">
        <v>346</v>
      </c>
    </row>
    <row r="245" spans="1:65" s="2" customFormat="1" ht="36">
      <c r="A245" s="35"/>
      <c r="B245" s="36"/>
      <c r="C245" s="179" t="s">
        <v>347</v>
      </c>
      <c r="D245" s="179" t="s">
        <v>161</v>
      </c>
      <c r="E245" s="180" t="s">
        <v>348</v>
      </c>
      <c r="F245" s="181" t="s">
        <v>349</v>
      </c>
      <c r="G245" s="182" t="s">
        <v>164</v>
      </c>
      <c r="H245" s="183">
        <v>63.674999999999997</v>
      </c>
      <c r="I245" s="184"/>
      <c r="J245" s="185">
        <f>ROUND(I245*H245,2)</f>
        <v>0</v>
      </c>
      <c r="K245" s="181" t="s">
        <v>165</v>
      </c>
      <c r="L245" s="40"/>
      <c r="M245" s="186" t="s">
        <v>19</v>
      </c>
      <c r="N245" s="187" t="s">
        <v>39</v>
      </c>
      <c r="O245" s="65"/>
      <c r="P245" s="188">
        <f>O245*H245</f>
        <v>0</v>
      </c>
      <c r="Q245" s="188">
        <v>0.01</v>
      </c>
      <c r="R245" s="188">
        <f>Q245*H245</f>
        <v>0.63675000000000004</v>
      </c>
      <c r="S245" s="188">
        <v>0</v>
      </c>
      <c r="T245" s="189">
        <f>S245*H245</f>
        <v>0</v>
      </c>
      <c r="U245" s="35"/>
      <c r="V245" s="35"/>
      <c r="W245" s="35"/>
      <c r="X245" s="35"/>
      <c r="Y245" s="35"/>
      <c r="Z245" s="35"/>
      <c r="AA245" s="35"/>
      <c r="AB245" s="35"/>
      <c r="AC245" s="35"/>
      <c r="AD245" s="35"/>
      <c r="AE245" s="35"/>
      <c r="AR245" s="190" t="s">
        <v>166</v>
      </c>
      <c r="AT245" s="190" t="s">
        <v>161</v>
      </c>
      <c r="AU245" s="190" t="s">
        <v>77</v>
      </c>
      <c r="AY245" s="18" t="s">
        <v>159</v>
      </c>
      <c r="BE245" s="191">
        <f>IF(N245="základní",J245,0)</f>
        <v>0</v>
      </c>
      <c r="BF245" s="191">
        <f>IF(N245="snížená",J245,0)</f>
        <v>0</v>
      </c>
      <c r="BG245" s="191">
        <f>IF(N245="zákl. přenesená",J245,0)</f>
        <v>0</v>
      </c>
      <c r="BH245" s="191">
        <f>IF(N245="sníž. přenesená",J245,0)</f>
        <v>0</v>
      </c>
      <c r="BI245" s="191">
        <f>IF(N245="nulová",J245,0)</f>
        <v>0</v>
      </c>
      <c r="BJ245" s="18" t="s">
        <v>75</v>
      </c>
      <c r="BK245" s="191">
        <f>ROUND(I245*H245,2)</f>
        <v>0</v>
      </c>
      <c r="BL245" s="18" t="s">
        <v>166</v>
      </c>
      <c r="BM245" s="190" t="s">
        <v>350</v>
      </c>
    </row>
    <row r="246" spans="1:65" s="2" customFormat="1" ht="24">
      <c r="A246" s="35"/>
      <c r="B246" s="36"/>
      <c r="C246" s="179" t="s">
        <v>351</v>
      </c>
      <c r="D246" s="179" t="s">
        <v>161</v>
      </c>
      <c r="E246" s="180" t="s">
        <v>352</v>
      </c>
      <c r="F246" s="181" t="s">
        <v>353</v>
      </c>
      <c r="G246" s="182" t="s">
        <v>223</v>
      </c>
      <c r="H246" s="183">
        <v>120</v>
      </c>
      <c r="I246" s="184"/>
      <c r="J246" s="185">
        <f>ROUND(I246*H246,2)</f>
        <v>0</v>
      </c>
      <c r="K246" s="181" t="s">
        <v>165</v>
      </c>
      <c r="L246" s="40"/>
      <c r="M246" s="186" t="s">
        <v>19</v>
      </c>
      <c r="N246" s="187" t="s">
        <v>39</v>
      </c>
      <c r="O246" s="65"/>
      <c r="P246" s="188">
        <f>O246*H246</f>
        <v>0</v>
      </c>
      <c r="Q246" s="188">
        <v>1.14E-3</v>
      </c>
      <c r="R246" s="188">
        <f>Q246*H246</f>
        <v>0.1368</v>
      </c>
      <c r="S246" s="188">
        <v>0</v>
      </c>
      <c r="T246" s="189">
        <f>S246*H246</f>
        <v>0</v>
      </c>
      <c r="U246" s="35"/>
      <c r="V246" s="35"/>
      <c r="W246" s="35"/>
      <c r="X246" s="35"/>
      <c r="Y246" s="35"/>
      <c r="Z246" s="35"/>
      <c r="AA246" s="35"/>
      <c r="AB246" s="35"/>
      <c r="AC246" s="35"/>
      <c r="AD246" s="35"/>
      <c r="AE246" s="35"/>
      <c r="AR246" s="190" t="s">
        <v>166</v>
      </c>
      <c r="AT246" s="190" t="s">
        <v>161</v>
      </c>
      <c r="AU246" s="190" t="s">
        <v>77</v>
      </c>
      <c r="AY246" s="18" t="s">
        <v>159</v>
      </c>
      <c r="BE246" s="191">
        <f>IF(N246="základní",J246,0)</f>
        <v>0</v>
      </c>
      <c r="BF246" s="191">
        <f>IF(N246="snížená",J246,0)</f>
        <v>0</v>
      </c>
      <c r="BG246" s="191">
        <f>IF(N246="zákl. přenesená",J246,0)</f>
        <v>0</v>
      </c>
      <c r="BH246" s="191">
        <f>IF(N246="sníž. přenesená",J246,0)</f>
        <v>0</v>
      </c>
      <c r="BI246" s="191">
        <f>IF(N246="nulová",J246,0)</f>
        <v>0</v>
      </c>
      <c r="BJ246" s="18" t="s">
        <v>75</v>
      </c>
      <c r="BK246" s="191">
        <f>ROUND(I246*H246,2)</f>
        <v>0</v>
      </c>
      <c r="BL246" s="18" t="s">
        <v>166</v>
      </c>
      <c r="BM246" s="190" t="s">
        <v>354</v>
      </c>
    </row>
    <row r="247" spans="1:65" s="13" customFormat="1" ht="11.25">
      <c r="B247" s="192"/>
      <c r="C247" s="193"/>
      <c r="D247" s="194" t="s">
        <v>168</v>
      </c>
      <c r="E247" s="195" t="s">
        <v>19</v>
      </c>
      <c r="F247" s="196" t="s">
        <v>355</v>
      </c>
      <c r="G247" s="193"/>
      <c r="H247" s="197">
        <v>120</v>
      </c>
      <c r="I247" s="198"/>
      <c r="J247" s="193"/>
      <c r="K247" s="193"/>
      <c r="L247" s="199"/>
      <c r="M247" s="200"/>
      <c r="N247" s="201"/>
      <c r="O247" s="201"/>
      <c r="P247" s="201"/>
      <c r="Q247" s="201"/>
      <c r="R247" s="201"/>
      <c r="S247" s="201"/>
      <c r="T247" s="202"/>
      <c r="AT247" s="203" t="s">
        <v>168</v>
      </c>
      <c r="AU247" s="203" t="s">
        <v>77</v>
      </c>
      <c r="AV247" s="13" t="s">
        <v>77</v>
      </c>
      <c r="AW247" s="13" t="s">
        <v>30</v>
      </c>
      <c r="AX247" s="13" t="s">
        <v>75</v>
      </c>
      <c r="AY247" s="203" t="s">
        <v>159</v>
      </c>
    </row>
    <row r="248" spans="1:65" s="2" customFormat="1" ht="36">
      <c r="A248" s="35"/>
      <c r="B248" s="36"/>
      <c r="C248" s="179" t="s">
        <v>356</v>
      </c>
      <c r="D248" s="179" t="s">
        <v>161</v>
      </c>
      <c r="E248" s="180" t="s">
        <v>357</v>
      </c>
      <c r="F248" s="181" t="s">
        <v>358</v>
      </c>
      <c r="G248" s="182" t="s">
        <v>164</v>
      </c>
      <c r="H248" s="183">
        <v>209.33</v>
      </c>
      <c r="I248" s="184"/>
      <c r="J248" s="185">
        <f>ROUND(I248*H248,2)</f>
        <v>0</v>
      </c>
      <c r="K248" s="181" t="s">
        <v>165</v>
      </c>
      <c r="L248" s="40"/>
      <c r="M248" s="186" t="s">
        <v>19</v>
      </c>
      <c r="N248" s="187" t="s">
        <v>39</v>
      </c>
      <c r="O248" s="65"/>
      <c r="P248" s="188">
        <f>O248*H248</f>
        <v>0</v>
      </c>
      <c r="Q248" s="188">
        <v>5.0699999999999999E-3</v>
      </c>
      <c r="R248" s="188">
        <f>Q248*H248</f>
        <v>1.0613030999999999</v>
      </c>
      <c r="S248" s="188">
        <v>5.0000000000000001E-3</v>
      </c>
      <c r="T248" s="189">
        <f>S248*H248</f>
        <v>1.0466500000000001</v>
      </c>
      <c r="U248" s="35"/>
      <c r="V248" s="35"/>
      <c r="W248" s="35"/>
      <c r="X248" s="35"/>
      <c r="Y248" s="35"/>
      <c r="Z248" s="35"/>
      <c r="AA248" s="35"/>
      <c r="AB248" s="35"/>
      <c r="AC248" s="35"/>
      <c r="AD248" s="35"/>
      <c r="AE248" s="35"/>
      <c r="AR248" s="190" t="s">
        <v>166</v>
      </c>
      <c r="AT248" s="190" t="s">
        <v>161</v>
      </c>
      <c r="AU248" s="190" t="s">
        <v>77</v>
      </c>
      <c r="AY248" s="18" t="s">
        <v>159</v>
      </c>
      <c r="BE248" s="191">
        <f>IF(N248="základní",J248,0)</f>
        <v>0</v>
      </c>
      <c r="BF248" s="191">
        <f>IF(N248="snížená",J248,0)</f>
        <v>0</v>
      </c>
      <c r="BG248" s="191">
        <f>IF(N248="zákl. přenesená",J248,0)</f>
        <v>0</v>
      </c>
      <c r="BH248" s="191">
        <f>IF(N248="sníž. přenesená",J248,0)</f>
        <v>0</v>
      </c>
      <c r="BI248" s="191">
        <f>IF(N248="nulová",J248,0)</f>
        <v>0</v>
      </c>
      <c r="BJ248" s="18" t="s">
        <v>75</v>
      </c>
      <c r="BK248" s="191">
        <f>ROUND(I248*H248,2)</f>
        <v>0</v>
      </c>
      <c r="BL248" s="18" t="s">
        <v>166</v>
      </c>
      <c r="BM248" s="190" t="s">
        <v>359</v>
      </c>
    </row>
    <row r="249" spans="1:65" s="13" customFormat="1" ht="11.25">
      <c r="B249" s="192"/>
      <c r="C249" s="193"/>
      <c r="D249" s="194" t="s">
        <v>168</v>
      </c>
      <c r="E249" s="195" t="s">
        <v>19</v>
      </c>
      <c r="F249" s="196" t="s">
        <v>360</v>
      </c>
      <c r="G249" s="193"/>
      <c r="H249" s="197">
        <v>59.95</v>
      </c>
      <c r="I249" s="198"/>
      <c r="J249" s="193"/>
      <c r="K249" s="193"/>
      <c r="L249" s="199"/>
      <c r="M249" s="200"/>
      <c r="N249" s="201"/>
      <c r="O249" s="201"/>
      <c r="P249" s="201"/>
      <c r="Q249" s="201"/>
      <c r="R249" s="201"/>
      <c r="S249" s="201"/>
      <c r="T249" s="202"/>
      <c r="AT249" s="203" t="s">
        <v>168</v>
      </c>
      <c r="AU249" s="203" t="s">
        <v>77</v>
      </c>
      <c r="AV249" s="13" t="s">
        <v>77</v>
      </c>
      <c r="AW249" s="13" t="s">
        <v>30</v>
      </c>
      <c r="AX249" s="13" t="s">
        <v>68</v>
      </c>
      <c r="AY249" s="203" t="s">
        <v>159</v>
      </c>
    </row>
    <row r="250" spans="1:65" s="13" customFormat="1" ht="11.25">
      <c r="B250" s="192"/>
      <c r="C250" s="193"/>
      <c r="D250" s="194" t="s">
        <v>168</v>
      </c>
      <c r="E250" s="195" t="s">
        <v>19</v>
      </c>
      <c r="F250" s="196" t="s">
        <v>361</v>
      </c>
      <c r="G250" s="193"/>
      <c r="H250" s="197">
        <v>55.22</v>
      </c>
      <c r="I250" s="198"/>
      <c r="J250" s="193"/>
      <c r="K250" s="193"/>
      <c r="L250" s="199"/>
      <c r="M250" s="200"/>
      <c r="N250" s="201"/>
      <c r="O250" s="201"/>
      <c r="P250" s="201"/>
      <c r="Q250" s="201"/>
      <c r="R250" s="201"/>
      <c r="S250" s="201"/>
      <c r="T250" s="202"/>
      <c r="AT250" s="203" t="s">
        <v>168</v>
      </c>
      <c r="AU250" s="203" t="s">
        <v>77</v>
      </c>
      <c r="AV250" s="13" t="s">
        <v>77</v>
      </c>
      <c r="AW250" s="13" t="s">
        <v>30</v>
      </c>
      <c r="AX250" s="13" t="s">
        <v>68</v>
      </c>
      <c r="AY250" s="203" t="s">
        <v>159</v>
      </c>
    </row>
    <row r="251" spans="1:65" s="13" customFormat="1" ht="11.25">
      <c r="B251" s="192"/>
      <c r="C251" s="193"/>
      <c r="D251" s="194" t="s">
        <v>168</v>
      </c>
      <c r="E251" s="195" t="s">
        <v>19</v>
      </c>
      <c r="F251" s="196" t="s">
        <v>362</v>
      </c>
      <c r="G251" s="193"/>
      <c r="H251" s="197">
        <v>31.46</v>
      </c>
      <c r="I251" s="198"/>
      <c r="J251" s="193"/>
      <c r="K251" s="193"/>
      <c r="L251" s="199"/>
      <c r="M251" s="200"/>
      <c r="N251" s="201"/>
      <c r="O251" s="201"/>
      <c r="P251" s="201"/>
      <c r="Q251" s="201"/>
      <c r="R251" s="201"/>
      <c r="S251" s="201"/>
      <c r="T251" s="202"/>
      <c r="AT251" s="203" t="s">
        <v>168</v>
      </c>
      <c r="AU251" s="203" t="s">
        <v>77</v>
      </c>
      <c r="AV251" s="13" t="s">
        <v>77</v>
      </c>
      <c r="AW251" s="13" t="s">
        <v>30</v>
      </c>
      <c r="AX251" s="13" t="s">
        <v>68</v>
      </c>
      <c r="AY251" s="203" t="s">
        <v>159</v>
      </c>
    </row>
    <row r="252" spans="1:65" s="13" customFormat="1" ht="11.25">
      <c r="B252" s="192"/>
      <c r="C252" s="193"/>
      <c r="D252" s="194" t="s">
        <v>168</v>
      </c>
      <c r="E252" s="195" t="s">
        <v>19</v>
      </c>
      <c r="F252" s="196" t="s">
        <v>363</v>
      </c>
      <c r="G252" s="193"/>
      <c r="H252" s="197">
        <v>29.92</v>
      </c>
      <c r="I252" s="198"/>
      <c r="J252" s="193"/>
      <c r="K252" s="193"/>
      <c r="L252" s="199"/>
      <c r="M252" s="200"/>
      <c r="N252" s="201"/>
      <c r="O252" s="201"/>
      <c r="P252" s="201"/>
      <c r="Q252" s="201"/>
      <c r="R252" s="201"/>
      <c r="S252" s="201"/>
      <c r="T252" s="202"/>
      <c r="AT252" s="203" t="s">
        <v>168</v>
      </c>
      <c r="AU252" s="203" t="s">
        <v>77</v>
      </c>
      <c r="AV252" s="13" t="s">
        <v>77</v>
      </c>
      <c r="AW252" s="13" t="s">
        <v>30</v>
      </c>
      <c r="AX252" s="13" t="s">
        <v>68</v>
      </c>
      <c r="AY252" s="203" t="s">
        <v>159</v>
      </c>
    </row>
    <row r="253" spans="1:65" s="13" customFormat="1" ht="11.25">
      <c r="B253" s="192"/>
      <c r="C253" s="193"/>
      <c r="D253" s="194" t="s">
        <v>168</v>
      </c>
      <c r="E253" s="195" t="s">
        <v>19</v>
      </c>
      <c r="F253" s="196" t="s">
        <v>364</v>
      </c>
      <c r="G253" s="193"/>
      <c r="H253" s="197">
        <v>32.78</v>
      </c>
      <c r="I253" s="198"/>
      <c r="J253" s="193"/>
      <c r="K253" s="193"/>
      <c r="L253" s="199"/>
      <c r="M253" s="200"/>
      <c r="N253" s="201"/>
      <c r="O253" s="201"/>
      <c r="P253" s="201"/>
      <c r="Q253" s="201"/>
      <c r="R253" s="201"/>
      <c r="S253" s="201"/>
      <c r="T253" s="202"/>
      <c r="AT253" s="203" t="s">
        <v>168</v>
      </c>
      <c r="AU253" s="203" t="s">
        <v>77</v>
      </c>
      <c r="AV253" s="13" t="s">
        <v>77</v>
      </c>
      <c r="AW253" s="13" t="s">
        <v>30</v>
      </c>
      <c r="AX253" s="13" t="s">
        <v>68</v>
      </c>
      <c r="AY253" s="203" t="s">
        <v>159</v>
      </c>
    </row>
    <row r="254" spans="1:65" s="14" customFormat="1" ht="11.25">
      <c r="B254" s="204"/>
      <c r="C254" s="205"/>
      <c r="D254" s="194" t="s">
        <v>168</v>
      </c>
      <c r="E254" s="206" t="s">
        <v>19</v>
      </c>
      <c r="F254" s="207" t="s">
        <v>171</v>
      </c>
      <c r="G254" s="205"/>
      <c r="H254" s="208">
        <v>209.33</v>
      </c>
      <c r="I254" s="209"/>
      <c r="J254" s="205"/>
      <c r="K254" s="205"/>
      <c r="L254" s="210"/>
      <c r="M254" s="211"/>
      <c r="N254" s="212"/>
      <c r="O254" s="212"/>
      <c r="P254" s="212"/>
      <c r="Q254" s="212"/>
      <c r="R254" s="212"/>
      <c r="S254" s="212"/>
      <c r="T254" s="213"/>
      <c r="AT254" s="214" t="s">
        <v>168</v>
      </c>
      <c r="AU254" s="214" t="s">
        <v>77</v>
      </c>
      <c r="AV254" s="14" t="s">
        <v>166</v>
      </c>
      <c r="AW254" s="14" t="s">
        <v>30</v>
      </c>
      <c r="AX254" s="14" t="s">
        <v>75</v>
      </c>
      <c r="AY254" s="214" t="s">
        <v>159</v>
      </c>
    </row>
    <row r="255" spans="1:65" s="2" customFormat="1" ht="33" customHeight="1">
      <c r="A255" s="35"/>
      <c r="B255" s="36"/>
      <c r="C255" s="179" t="s">
        <v>365</v>
      </c>
      <c r="D255" s="179" t="s">
        <v>161</v>
      </c>
      <c r="E255" s="180" t="s">
        <v>366</v>
      </c>
      <c r="F255" s="181" t="s">
        <v>367</v>
      </c>
      <c r="G255" s="182" t="s">
        <v>178</v>
      </c>
      <c r="H255" s="183">
        <v>11.352</v>
      </c>
      <c r="I255" s="184"/>
      <c r="J255" s="185">
        <f>ROUND(I255*H255,2)</f>
        <v>0</v>
      </c>
      <c r="K255" s="181" t="s">
        <v>165</v>
      </c>
      <c r="L255" s="40"/>
      <c r="M255" s="186" t="s">
        <v>19</v>
      </c>
      <c r="N255" s="187" t="s">
        <v>39</v>
      </c>
      <c r="O255" s="65"/>
      <c r="P255" s="188">
        <f>O255*H255</f>
        <v>0</v>
      </c>
      <c r="Q255" s="188">
        <v>2.45329</v>
      </c>
      <c r="R255" s="188">
        <f>Q255*H255</f>
        <v>27.849748080000001</v>
      </c>
      <c r="S255" s="188">
        <v>0</v>
      </c>
      <c r="T255" s="189">
        <f>S255*H255</f>
        <v>0</v>
      </c>
      <c r="U255" s="35"/>
      <c r="V255" s="35"/>
      <c r="W255" s="35"/>
      <c r="X255" s="35"/>
      <c r="Y255" s="35"/>
      <c r="Z255" s="35"/>
      <c r="AA255" s="35"/>
      <c r="AB255" s="35"/>
      <c r="AC255" s="35"/>
      <c r="AD255" s="35"/>
      <c r="AE255" s="35"/>
      <c r="AR255" s="190" t="s">
        <v>166</v>
      </c>
      <c r="AT255" s="190" t="s">
        <v>161</v>
      </c>
      <c r="AU255" s="190" t="s">
        <v>77</v>
      </c>
      <c r="AY255" s="18" t="s">
        <v>159</v>
      </c>
      <c r="BE255" s="191">
        <f>IF(N255="základní",J255,0)</f>
        <v>0</v>
      </c>
      <c r="BF255" s="191">
        <f>IF(N255="snížená",J255,0)</f>
        <v>0</v>
      </c>
      <c r="BG255" s="191">
        <f>IF(N255="zákl. přenesená",J255,0)</f>
        <v>0</v>
      </c>
      <c r="BH255" s="191">
        <f>IF(N255="sníž. přenesená",J255,0)</f>
        <v>0</v>
      </c>
      <c r="BI255" s="191">
        <f>IF(N255="nulová",J255,0)</f>
        <v>0</v>
      </c>
      <c r="BJ255" s="18" t="s">
        <v>75</v>
      </c>
      <c r="BK255" s="191">
        <f>ROUND(I255*H255,2)</f>
        <v>0</v>
      </c>
      <c r="BL255" s="18" t="s">
        <v>166</v>
      </c>
      <c r="BM255" s="190" t="s">
        <v>368</v>
      </c>
    </row>
    <row r="256" spans="1:65" s="13" customFormat="1" ht="11.25">
      <c r="B256" s="192"/>
      <c r="C256" s="193"/>
      <c r="D256" s="194" t="s">
        <v>168</v>
      </c>
      <c r="E256" s="195" t="s">
        <v>19</v>
      </c>
      <c r="F256" s="196" t="s">
        <v>369</v>
      </c>
      <c r="G256" s="193"/>
      <c r="H256" s="197">
        <v>1.5720000000000001</v>
      </c>
      <c r="I256" s="198"/>
      <c r="J256" s="193"/>
      <c r="K256" s="193"/>
      <c r="L256" s="199"/>
      <c r="M256" s="200"/>
      <c r="N256" s="201"/>
      <c r="O256" s="201"/>
      <c r="P256" s="201"/>
      <c r="Q256" s="201"/>
      <c r="R256" s="201"/>
      <c r="S256" s="201"/>
      <c r="T256" s="202"/>
      <c r="AT256" s="203" t="s">
        <v>168</v>
      </c>
      <c r="AU256" s="203" t="s">
        <v>77</v>
      </c>
      <c r="AV256" s="13" t="s">
        <v>77</v>
      </c>
      <c r="AW256" s="13" t="s">
        <v>30</v>
      </c>
      <c r="AX256" s="13" t="s">
        <v>68</v>
      </c>
      <c r="AY256" s="203" t="s">
        <v>159</v>
      </c>
    </row>
    <row r="257" spans="1:65" s="13" customFormat="1" ht="11.25">
      <c r="B257" s="192"/>
      <c r="C257" s="193"/>
      <c r="D257" s="194" t="s">
        <v>168</v>
      </c>
      <c r="E257" s="195" t="s">
        <v>19</v>
      </c>
      <c r="F257" s="196" t="s">
        <v>370</v>
      </c>
      <c r="G257" s="193"/>
      <c r="H257" s="197">
        <v>1.5960000000000001</v>
      </c>
      <c r="I257" s="198"/>
      <c r="J257" s="193"/>
      <c r="K257" s="193"/>
      <c r="L257" s="199"/>
      <c r="M257" s="200"/>
      <c r="N257" s="201"/>
      <c r="O257" s="201"/>
      <c r="P257" s="201"/>
      <c r="Q257" s="201"/>
      <c r="R257" s="201"/>
      <c r="S257" s="201"/>
      <c r="T257" s="202"/>
      <c r="AT257" s="203" t="s">
        <v>168</v>
      </c>
      <c r="AU257" s="203" t="s">
        <v>77</v>
      </c>
      <c r="AV257" s="13" t="s">
        <v>77</v>
      </c>
      <c r="AW257" s="13" t="s">
        <v>30</v>
      </c>
      <c r="AX257" s="13" t="s">
        <v>68</v>
      </c>
      <c r="AY257" s="203" t="s">
        <v>159</v>
      </c>
    </row>
    <row r="258" spans="1:65" s="13" customFormat="1" ht="11.25">
      <c r="B258" s="192"/>
      <c r="C258" s="193"/>
      <c r="D258" s="194" t="s">
        <v>168</v>
      </c>
      <c r="E258" s="195" t="s">
        <v>19</v>
      </c>
      <c r="F258" s="196" t="s">
        <v>371</v>
      </c>
      <c r="G258" s="193"/>
      <c r="H258" s="197">
        <v>1.0920000000000001</v>
      </c>
      <c r="I258" s="198"/>
      <c r="J258" s="193"/>
      <c r="K258" s="193"/>
      <c r="L258" s="199"/>
      <c r="M258" s="200"/>
      <c r="N258" s="201"/>
      <c r="O258" s="201"/>
      <c r="P258" s="201"/>
      <c r="Q258" s="201"/>
      <c r="R258" s="201"/>
      <c r="S258" s="201"/>
      <c r="T258" s="202"/>
      <c r="AT258" s="203" t="s">
        <v>168</v>
      </c>
      <c r="AU258" s="203" t="s">
        <v>77</v>
      </c>
      <c r="AV258" s="13" t="s">
        <v>77</v>
      </c>
      <c r="AW258" s="13" t="s">
        <v>30</v>
      </c>
      <c r="AX258" s="13" t="s">
        <v>68</v>
      </c>
      <c r="AY258" s="203" t="s">
        <v>159</v>
      </c>
    </row>
    <row r="259" spans="1:65" s="13" customFormat="1" ht="11.25">
      <c r="B259" s="192"/>
      <c r="C259" s="193"/>
      <c r="D259" s="194" t="s">
        <v>168</v>
      </c>
      <c r="E259" s="195" t="s">
        <v>19</v>
      </c>
      <c r="F259" s="196" t="s">
        <v>372</v>
      </c>
      <c r="G259" s="193"/>
      <c r="H259" s="197">
        <v>2.1480000000000001</v>
      </c>
      <c r="I259" s="198"/>
      <c r="J259" s="193"/>
      <c r="K259" s="193"/>
      <c r="L259" s="199"/>
      <c r="M259" s="200"/>
      <c r="N259" s="201"/>
      <c r="O259" s="201"/>
      <c r="P259" s="201"/>
      <c r="Q259" s="201"/>
      <c r="R259" s="201"/>
      <c r="S259" s="201"/>
      <c r="T259" s="202"/>
      <c r="AT259" s="203" t="s">
        <v>168</v>
      </c>
      <c r="AU259" s="203" t="s">
        <v>77</v>
      </c>
      <c r="AV259" s="13" t="s">
        <v>77</v>
      </c>
      <c r="AW259" s="13" t="s">
        <v>30</v>
      </c>
      <c r="AX259" s="13" t="s">
        <v>68</v>
      </c>
      <c r="AY259" s="203" t="s">
        <v>159</v>
      </c>
    </row>
    <row r="260" spans="1:65" s="13" customFormat="1" ht="11.25">
      <c r="B260" s="192"/>
      <c r="C260" s="193"/>
      <c r="D260" s="194" t="s">
        <v>168</v>
      </c>
      <c r="E260" s="195" t="s">
        <v>19</v>
      </c>
      <c r="F260" s="196" t="s">
        <v>373</v>
      </c>
      <c r="G260" s="193"/>
      <c r="H260" s="197">
        <v>2.34</v>
      </c>
      <c r="I260" s="198"/>
      <c r="J260" s="193"/>
      <c r="K260" s="193"/>
      <c r="L260" s="199"/>
      <c r="M260" s="200"/>
      <c r="N260" s="201"/>
      <c r="O260" s="201"/>
      <c r="P260" s="201"/>
      <c r="Q260" s="201"/>
      <c r="R260" s="201"/>
      <c r="S260" s="201"/>
      <c r="T260" s="202"/>
      <c r="AT260" s="203" t="s">
        <v>168</v>
      </c>
      <c r="AU260" s="203" t="s">
        <v>77</v>
      </c>
      <c r="AV260" s="13" t="s">
        <v>77</v>
      </c>
      <c r="AW260" s="13" t="s">
        <v>30</v>
      </c>
      <c r="AX260" s="13" t="s">
        <v>68</v>
      </c>
      <c r="AY260" s="203" t="s">
        <v>159</v>
      </c>
    </row>
    <row r="261" spans="1:65" s="13" customFormat="1" ht="11.25">
      <c r="B261" s="192"/>
      <c r="C261" s="193"/>
      <c r="D261" s="194" t="s">
        <v>168</v>
      </c>
      <c r="E261" s="195" t="s">
        <v>19</v>
      </c>
      <c r="F261" s="196" t="s">
        <v>374</v>
      </c>
      <c r="G261" s="193"/>
      <c r="H261" s="197">
        <v>2.6040000000000001</v>
      </c>
      <c r="I261" s="198"/>
      <c r="J261" s="193"/>
      <c r="K261" s="193"/>
      <c r="L261" s="199"/>
      <c r="M261" s="200"/>
      <c r="N261" s="201"/>
      <c r="O261" s="201"/>
      <c r="P261" s="201"/>
      <c r="Q261" s="201"/>
      <c r="R261" s="201"/>
      <c r="S261" s="201"/>
      <c r="T261" s="202"/>
      <c r="AT261" s="203" t="s">
        <v>168</v>
      </c>
      <c r="AU261" s="203" t="s">
        <v>77</v>
      </c>
      <c r="AV261" s="13" t="s">
        <v>77</v>
      </c>
      <c r="AW261" s="13" t="s">
        <v>30</v>
      </c>
      <c r="AX261" s="13" t="s">
        <v>68</v>
      </c>
      <c r="AY261" s="203" t="s">
        <v>159</v>
      </c>
    </row>
    <row r="262" spans="1:65" s="14" customFormat="1" ht="11.25">
      <c r="B262" s="204"/>
      <c r="C262" s="205"/>
      <c r="D262" s="194" t="s">
        <v>168</v>
      </c>
      <c r="E262" s="206" t="s">
        <v>19</v>
      </c>
      <c r="F262" s="207" t="s">
        <v>171</v>
      </c>
      <c r="G262" s="205"/>
      <c r="H262" s="208">
        <v>11.352</v>
      </c>
      <c r="I262" s="209"/>
      <c r="J262" s="205"/>
      <c r="K262" s="205"/>
      <c r="L262" s="210"/>
      <c r="M262" s="211"/>
      <c r="N262" s="212"/>
      <c r="O262" s="212"/>
      <c r="P262" s="212"/>
      <c r="Q262" s="212"/>
      <c r="R262" s="212"/>
      <c r="S262" s="212"/>
      <c r="T262" s="213"/>
      <c r="AT262" s="214" t="s">
        <v>168</v>
      </c>
      <c r="AU262" s="214" t="s">
        <v>77</v>
      </c>
      <c r="AV262" s="14" t="s">
        <v>166</v>
      </c>
      <c r="AW262" s="14" t="s">
        <v>30</v>
      </c>
      <c r="AX262" s="14" t="s">
        <v>75</v>
      </c>
      <c r="AY262" s="214" t="s">
        <v>159</v>
      </c>
    </row>
    <row r="263" spans="1:65" s="2" customFormat="1" ht="21.75" customHeight="1">
      <c r="A263" s="35"/>
      <c r="B263" s="36"/>
      <c r="C263" s="179" t="s">
        <v>375</v>
      </c>
      <c r="D263" s="179" t="s">
        <v>161</v>
      </c>
      <c r="E263" s="180" t="s">
        <v>376</v>
      </c>
      <c r="F263" s="181" t="s">
        <v>377</v>
      </c>
      <c r="G263" s="182" t="s">
        <v>199</v>
      </c>
      <c r="H263" s="183">
        <v>0.33200000000000002</v>
      </c>
      <c r="I263" s="184"/>
      <c r="J263" s="185">
        <f>ROUND(I263*H263,2)</f>
        <v>0</v>
      </c>
      <c r="K263" s="181" t="s">
        <v>165</v>
      </c>
      <c r="L263" s="40"/>
      <c r="M263" s="186" t="s">
        <v>19</v>
      </c>
      <c r="N263" s="187" t="s">
        <v>39</v>
      </c>
      <c r="O263" s="65"/>
      <c r="P263" s="188">
        <f>O263*H263</f>
        <v>0</v>
      </c>
      <c r="Q263" s="188">
        <v>1.06277</v>
      </c>
      <c r="R263" s="188">
        <f>Q263*H263</f>
        <v>0.35283964000000001</v>
      </c>
      <c r="S263" s="188">
        <v>0</v>
      </c>
      <c r="T263" s="189">
        <f>S263*H263</f>
        <v>0</v>
      </c>
      <c r="U263" s="35"/>
      <c r="V263" s="35"/>
      <c r="W263" s="35"/>
      <c r="X263" s="35"/>
      <c r="Y263" s="35"/>
      <c r="Z263" s="35"/>
      <c r="AA263" s="35"/>
      <c r="AB263" s="35"/>
      <c r="AC263" s="35"/>
      <c r="AD263" s="35"/>
      <c r="AE263" s="35"/>
      <c r="AR263" s="190" t="s">
        <v>166</v>
      </c>
      <c r="AT263" s="190" t="s">
        <v>161</v>
      </c>
      <c r="AU263" s="190" t="s">
        <v>77</v>
      </c>
      <c r="AY263" s="18" t="s">
        <v>159</v>
      </c>
      <c r="BE263" s="191">
        <f>IF(N263="základní",J263,0)</f>
        <v>0</v>
      </c>
      <c r="BF263" s="191">
        <f>IF(N263="snížená",J263,0)</f>
        <v>0</v>
      </c>
      <c r="BG263" s="191">
        <f>IF(N263="zákl. přenesená",J263,0)</f>
        <v>0</v>
      </c>
      <c r="BH263" s="191">
        <f>IF(N263="sníž. přenesená",J263,0)</f>
        <v>0</v>
      </c>
      <c r="BI263" s="191">
        <f>IF(N263="nulová",J263,0)</f>
        <v>0</v>
      </c>
      <c r="BJ263" s="18" t="s">
        <v>75</v>
      </c>
      <c r="BK263" s="191">
        <f>ROUND(I263*H263,2)</f>
        <v>0</v>
      </c>
      <c r="BL263" s="18" t="s">
        <v>166</v>
      </c>
      <c r="BM263" s="190" t="s">
        <v>378</v>
      </c>
    </row>
    <row r="264" spans="1:65" s="13" customFormat="1" ht="11.25">
      <c r="B264" s="192"/>
      <c r="C264" s="193"/>
      <c r="D264" s="194" t="s">
        <v>168</v>
      </c>
      <c r="E264" s="195" t="s">
        <v>19</v>
      </c>
      <c r="F264" s="196" t="s">
        <v>379</v>
      </c>
      <c r="G264" s="193"/>
      <c r="H264" s="197">
        <v>0.33200000000000002</v>
      </c>
      <c r="I264" s="198"/>
      <c r="J264" s="193"/>
      <c r="K264" s="193"/>
      <c r="L264" s="199"/>
      <c r="M264" s="200"/>
      <c r="N264" s="201"/>
      <c r="O264" s="201"/>
      <c r="P264" s="201"/>
      <c r="Q264" s="201"/>
      <c r="R264" s="201"/>
      <c r="S264" s="201"/>
      <c r="T264" s="202"/>
      <c r="AT264" s="203" t="s">
        <v>168</v>
      </c>
      <c r="AU264" s="203" t="s">
        <v>77</v>
      </c>
      <c r="AV264" s="13" t="s">
        <v>77</v>
      </c>
      <c r="AW264" s="13" t="s">
        <v>30</v>
      </c>
      <c r="AX264" s="13" t="s">
        <v>75</v>
      </c>
      <c r="AY264" s="203" t="s">
        <v>159</v>
      </c>
    </row>
    <row r="265" spans="1:65" s="2" customFormat="1" ht="24">
      <c r="A265" s="35"/>
      <c r="B265" s="36"/>
      <c r="C265" s="179" t="s">
        <v>380</v>
      </c>
      <c r="D265" s="179" t="s">
        <v>161</v>
      </c>
      <c r="E265" s="180" t="s">
        <v>381</v>
      </c>
      <c r="F265" s="181" t="s">
        <v>382</v>
      </c>
      <c r="G265" s="182" t="s">
        <v>164</v>
      </c>
      <c r="H265" s="183">
        <v>94.3</v>
      </c>
      <c r="I265" s="184"/>
      <c r="J265" s="185">
        <f>ROUND(I265*H265,2)</f>
        <v>0</v>
      </c>
      <c r="K265" s="181" t="s">
        <v>165</v>
      </c>
      <c r="L265" s="40"/>
      <c r="M265" s="186" t="s">
        <v>19</v>
      </c>
      <c r="N265" s="187" t="s">
        <v>39</v>
      </c>
      <c r="O265" s="65"/>
      <c r="P265" s="188">
        <f>O265*H265</f>
        <v>0</v>
      </c>
      <c r="Q265" s="188">
        <v>0.11</v>
      </c>
      <c r="R265" s="188">
        <f>Q265*H265</f>
        <v>10.372999999999999</v>
      </c>
      <c r="S265" s="188">
        <v>0</v>
      </c>
      <c r="T265" s="189">
        <f>S265*H265</f>
        <v>0</v>
      </c>
      <c r="U265" s="35"/>
      <c r="V265" s="35"/>
      <c r="W265" s="35"/>
      <c r="X265" s="35"/>
      <c r="Y265" s="35"/>
      <c r="Z265" s="35"/>
      <c r="AA265" s="35"/>
      <c r="AB265" s="35"/>
      <c r="AC265" s="35"/>
      <c r="AD265" s="35"/>
      <c r="AE265" s="35"/>
      <c r="AR265" s="190" t="s">
        <v>166</v>
      </c>
      <c r="AT265" s="190" t="s">
        <v>161</v>
      </c>
      <c r="AU265" s="190" t="s">
        <v>77</v>
      </c>
      <c r="AY265" s="18" t="s">
        <v>159</v>
      </c>
      <c r="BE265" s="191">
        <f>IF(N265="základní",J265,0)</f>
        <v>0</v>
      </c>
      <c r="BF265" s="191">
        <f>IF(N265="snížená",J265,0)</f>
        <v>0</v>
      </c>
      <c r="BG265" s="191">
        <f>IF(N265="zákl. přenesená",J265,0)</f>
        <v>0</v>
      </c>
      <c r="BH265" s="191">
        <f>IF(N265="sníž. přenesená",J265,0)</f>
        <v>0</v>
      </c>
      <c r="BI265" s="191">
        <f>IF(N265="nulová",J265,0)</f>
        <v>0</v>
      </c>
      <c r="BJ265" s="18" t="s">
        <v>75</v>
      </c>
      <c r="BK265" s="191">
        <f>ROUND(I265*H265,2)</f>
        <v>0</v>
      </c>
      <c r="BL265" s="18" t="s">
        <v>166</v>
      </c>
      <c r="BM265" s="190" t="s">
        <v>383</v>
      </c>
    </row>
    <row r="266" spans="1:65" s="13" customFormat="1" ht="11.25">
      <c r="B266" s="192"/>
      <c r="C266" s="193"/>
      <c r="D266" s="194" t="s">
        <v>168</v>
      </c>
      <c r="E266" s="195" t="s">
        <v>19</v>
      </c>
      <c r="F266" s="196" t="s">
        <v>270</v>
      </c>
      <c r="G266" s="193"/>
      <c r="H266" s="197">
        <v>13.1</v>
      </c>
      <c r="I266" s="198"/>
      <c r="J266" s="193"/>
      <c r="K266" s="193"/>
      <c r="L266" s="199"/>
      <c r="M266" s="200"/>
      <c r="N266" s="201"/>
      <c r="O266" s="201"/>
      <c r="P266" s="201"/>
      <c r="Q266" s="201"/>
      <c r="R266" s="201"/>
      <c r="S266" s="201"/>
      <c r="T266" s="202"/>
      <c r="AT266" s="203" t="s">
        <v>168</v>
      </c>
      <c r="AU266" s="203" t="s">
        <v>77</v>
      </c>
      <c r="AV266" s="13" t="s">
        <v>77</v>
      </c>
      <c r="AW266" s="13" t="s">
        <v>30</v>
      </c>
      <c r="AX266" s="13" t="s">
        <v>68</v>
      </c>
      <c r="AY266" s="203" t="s">
        <v>159</v>
      </c>
    </row>
    <row r="267" spans="1:65" s="13" customFormat="1" ht="11.25">
      <c r="B267" s="192"/>
      <c r="C267" s="193"/>
      <c r="D267" s="194" t="s">
        <v>168</v>
      </c>
      <c r="E267" s="195" t="s">
        <v>19</v>
      </c>
      <c r="F267" s="196" t="s">
        <v>384</v>
      </c>
      <c r="G267" s="193"/>
      <c r="H267" s="197">
        <v>13</v>
      </c>
      <c r="I267" s="198"/>
      <c r="J267" s="193"/>
      <c r="K267" s="193"/>
      <c r="L267" s="199"/>
      <c r="M267" s="200"/>
      <c r="N267" s="201"/>
      <c r="O267" s="201"/>
      <c r="P267" s="201"/>
      <c r="Q267" s="201"/>
      <c r="R267" s="201"/>
      <c r="S267" s="201"/>
      <c r="T267" s="202"/>
      <c r="AT267" s="203" t="s">
        <v>168</v>
      </c>
      <c r="AU267" s="203" t="s">
        <v>77</v>
      </c>
      <c r="AV267" s="13" t="s">
        <v>77</v>
      </c>
      <c r="AW267" s="13" t="s">
        <v>30</v>
      </c>
      <c r="AX267" s="13" t="s">
        <v>68</v>
      </c>
      <c r="AY267" s="203" t="s">
        <v>159</v>
      </c>
    </row>
    <row r="268" spans="1:65" s="13" customFormat="1" ht="11.25">
      <c r="B268" s="192"/>
      <c r="C268" s="193"/>
      <c r="D268" s="194" t="s">
        <v>168</v>
      </c>
      <c r="E268" s="195" t="s">
        <v>19</v>
      </c>
      <c r="F268" s="196" t="s">
        <v>272</v>
      </c>
      <c r="G268" s="193"/>
      <c r="H268" s="197">
        <v>9.1</v>
      </c>
      <c r="I268" s="198"/>
      <c r="J268" s="193"/>
      <c r="K268" s="193"/>
      <c r="L268" s="199"/>
      <c r="M268" s="200"/>
      <c r="N268" s="201"/>
      <c r="O268" s="201"/>
      <c r="P268" s="201"/>
      <c r="Q268" s="201"/>
      <c r="R268" s="201"/>
      <c r="S268" s="201"/>
      <c r="T268" s="202"/>
      <c r="AT268" s="203" t="s">
        <v>168</v>
      </c>
      <c r="AU268" s="203" t="s">
        <v>77</v>
      </c>
      <c r="AV268" s="13" t="s">
        <v>77</v>
      </c>
      <c r="AW268" s="13" t="s">
        <v>30</v>
      </c>
      <c r="AX268" s="13" t="s">
        <v>68</v>
      </c>
      <c r="AY268" s="203" t="s">
        <v>159</v>
      </c>
    </row>
    <row r="269" spans="1:65" s="13" customFormat="1" ht="11.25">
      <c r="B269" s="192"/>
      <c r="C269" s="193"/>
      <c r="D269" s="194" t="s">
        <v>168</v>
      </c>
      <c r="E269" s="195" t="s">
        <v>19</v>
      </c>
      <c r="F269" s="196" t="s">
        <v>273</v>
      </c>
      <c r="G269" s="193"/>
      <c r="H269" s="197">
        <v>17.899999999999999</v>
      </c>
      <c r="I269" s="198"/>
      <c r="J269" s="193"/>
      <c r="K269" s="193"/>
      <c r="L269" s="199"/>
      <c r="M269" s="200"/>
      <c r="N269" s="201"/>
      <c r="O269" s="201"/>
      <c r="P269" s="201"/>
      <c r="Q269" s="201"/>
      <c r="R269" s="201"/>
      <c r="S269" s="201"/>
      <c r="T269" s="202"/>
      <c r="AT269" s="203" t="s">
        <v>168</v>
      </c>
      <c r="AU269" s="203" t="s">
        <v>77</v>
      </c>
      <c r="AV269" s="13" t="s">
        <v>77</v>
      </c>
      <c r="AW269" s="13" t="s">
        <v>30</v>
      </c>
      <c r="AX269" s="13" t="s">
        <v>68</v>
      </c>
      <c r="AY269" s="203" t="s">
        <v>159</v>
      </c>
    </row>
    <row r="270" spans="1:65" s="13" customFormat="1" ht="11.25">
      <c r="B270" s="192"/>
      <c r="C270" s="193"/>
      <c r="D270" s="194" t="s">
        <v>168</v>
      </c>
      <c r="E270" s="195" t="s">
        <v>19</v>
      </c>
      <c r="F270" s="196" t="s">
        <v>274</v>
      </c>
      <c r="G270" s="193"/>
      <c r="H270" s="197">
        <v>19.5</v>
      </c>
      <c r="I270" s="198"/>
      <c r="J270" s="193"/>
      <c r="K270" s="193"/>
      <c r="L270" s="199"/>
      <c r="M270" s="200"/>
      <c r="N270" s="201"/>
      <c r="O270" s="201"/>
      <c r="P270" s="201"/>
      <c r="Q270" s="201"/>
      <c r="R270" s="201"/>
      <c r="S270" s="201"/>
      <c r="T270" s="202"/>
      <c r="AT270" s="203" t="s">
        <v>168</v>
      </c>
      <c r="AU270" s="203" t="s">
        <v>77</v>
      </c>
      <c r="AV270" s="13" t="s">
        <v>77</v>
      </c>
      <c r="AW270" s="13" t="s">
        <v>30</v>
      </c>
      <c r="AX270" s="13" t="s">
        <v>68</v>
      </c>
      <c r="AY270" s="203" t="s">
        <v>159</v>
      </c>
    </row>
    <row r="271" spans="1:65" s="13" customFormat="1" ht="11.25">
      <c r="B271" s="192"/>
      <c r="C271" s="193"/>
      <c r="D271" s="194" t="s">
        <v>168</v>
      </c>
      <c r="E271" s="195" t="s">
        <v>19</v>
      </c>
      <c r="F271" s="196" t="s">
        <v>385</v>
      </c>
      <c r="G271" s="193"/>
      <c r="H271" s="197">
        <v>21.7</v>
      </c>
      <c r="I271" s="198"/>
      <c r="J271" s="193"/>
      <c r="K271" s="193"/>
      <c r="L271" s="199"/>
      <c r="M271" s="200"/>
      <c r="N271" s="201"/>
      <c r="O271" s="201"/>
      <c r="P271" s="201"/>
      <c r="Q271" s="201"/>
      <c r="R271" s="201"/>
      <c r="S271" s="201"/>
      <c r="T271" s="202"/>
      <c r="AT271" s="203" t="s">
        <v>168</v>
      </c>
      <c r="AU271" s="203" t="s">
        <v>77</v>
      </c>
      <c r="AV271" s="13" t="s">
        <v>77</v>
      </c>
      <c r="AW271" s="13" t="s">
        <v>30</v>
      </c>
      <c r="AX271" s="13" t="s">
        <v>68</v>
      </c>
      <c r="AY271" s="203" t="s">
        <v>159</v>
      </c>
    </row>
    <row r="272" spans="1:65" s="14" customFormat="1" ht="11.25">
      <c r="B272" s="204"/>
      <c r="C272" s="205"/>
      <c r="D272" s="194" t="s">
        <v>168</v>
      </c>
      <c r="E272" s="206" t="s">
        <v>19</v>
      </c>
      <c r="F272" s="207" t="s">
        <v>171</v>
      </c>
      <c r="G272" s="205"/>
      <c r="H272" s="208">
        <v>94.3</v>
      </c>
      <c r="I272" s="209"/>
      <c r="J272" s="205"/>
      <c r="K272" s="205"/>
      <c r="L272" s="210"/>
      <c r="M272" s="211"/>
      <c r="N272" s="212"/>
      <c r="O272" s="212"/>
      <c r="P272" s="212"/>
      <c r="Q272" s="212"/>
      <c r="R272" s="212"/>
      <c r="S272" s="212"/>
      <c r="T272" s="213"/>
      <c r="AT272" s="214" t="s">
        <v>168</v>
      </c>
      <c r="AU272" s="214" t="s">
        <v>77</v>
      </c>
      <c r="AV272" s="14" t="s">
        <v>166</v>
      </c>
      <c r="AW272" s="14" t="s">
        <v>30</v>
      </c>
      <c r="AX272" s="14" t="s">
        <v>75</v>
      </c>
      <c r="AY272" s="214" t="s">
        <v>159</v>
      </c>
    </row>
    <row r="273" spans="1:65" s="2" customFormat="1" ht="36">
      <c r="A273" s="35"/>
      <c r="B273" s="36"/>
      <c r="C273" s="179" t="s">
        <v>386</v>
      </c>
      <c r="D273" s="179" t="s">
        <v>161</v>
      </c>
      <c r="E273" s="180" t="s">
        <v>387</v>
      </c>
      <c r="F273" s="181" t="s">
        <v>388</v>
      </c>
      <c r="G273" s="182" t="s">
        <v>389</v>
      </c>
      <c r="H273" s="183">
        <v>3</v>
      </c>
      <c r="I273" s="184"/>
      <c r="J273" s="185">
        <f>ROUND(I273*H273,2)</f>
        <v>0</v>
      </c>
      <c r="K273" s="181" t="s">
        <v>165</v>
      </c>
      <c r="L273" s="40"/>
      <c r="M273" s="186" t="s">
        <v>19</v>
      </c>
      <c r="N273" s="187" t="s">
        <v>39</v>
      </c>
      <c r="O273" s="65"/>
      <c r="P273" s="188">
        <f>O273*H273</f>
        <v>0</v>
      </c>
      <c r="Q273" s="188">
        <v>4.8000000000000001E-4</v>
      </c>
      <c r="R273" s="188">
        <f>Q273*H273</f>
        <v>1.4400000000000001E-3</v>
      </c>
      <c r="S273" s="188">
        <v>0</v>
      </c>
      <c r="T273" s="189">
        <f>S273*H273</f>
        <v>0</v>
      </c>
      <c r="U273" s="35"/>
      <c r="V273" s="35"/>
      <c r="W273" s="35"/>
      <c r="X273" s="35"/>
      <c r="Y273" s="35"/>
      <c r="Z273" s="35"/>
      <c r="AA273" s="35"/>
      <c r="AB273" s="35"/>
      <c r="AC273" s="35"/>
      <c r="AD273" s="35"/>
      <c r="AE273" s="35"/>
      <c r="AR273" s="190" t="s">
        <v>166</v>
      </c>
      <c r="AT273" s="190" t="s">
        <v>161</v>
      </c>
      <c r="AU273" s="190" t="s">
        <v>77</v>
      </c>
      <c r="AY273" s="18" t="s">
        <v>159</v>
      </c>
      <c r="BE273" s="191">
        <f>IF(N273="základní",J273,0)</f>
        <v>0</v>
      </c>
      <c r="BF273" s="191">
        <f>IF(N273="snížená",J273,0)</f>
        <v>0</v>
      </c>
      <c r="BG273" s="191">
        <f>IF(N273="zákl. přenesená",J273,0)</f>
        <v>0</v>
      </c>
      <c r="BH273" s="191">
        <f>IF(N273="sníž. přenesená",J273,0)</f>
        <v>0</v>
      </c>
      <c r="BI273" s="191">
        <f>IF(N273="nulová",J273,0)</f>
        <v>0</v>
      </c>
      <c r="BJ273" s="18" t="s">
        <v>75</v>
      </c>
      <c r="BK273" s="191">
        <f>ROUND(I273*H273,2)</f>
        <v>0</v>
      </c>
      <c r="BL273" s="18" t="s">
        <v>166</v>
      </c>
      <c r="BM273" s="190" t="s">
        <v>390</v>
      </c>
    </row>
    <row r="274" spans="1:65" s="2" customFormat="1" ht="33" customHeight="1">
      <c r="A274" s="35"/>
      <c r="B274" s="36"/>
      <c r="C274" s="215" t="s">
        <v>391</v>
      </c>
      <c r="D274" s="215" t="s">
        <v>196</v>
      </c>
      <c r="E274" s="216" t="s">
        <v>392</v>
      </c>
      <c r="F274" s="217" t="s">
        <v>393</v>
      </c>
      <c r="G274" s="218" t="s">
        <v>389</v>
      </c>
      <c r="H274" s="219">
        <v>3</v>
      </c>
      <c r="I274" s="220"/>
      <c r="J274" s="221">
        <f>ROUND(I274*H274,2)</f>
        <v>0</v>
      </c>
      <c r="K274" s="217" t="s">
        <v>165</v>
      </c>
      <c r="L274" s="222"/>
      <c r="M274" s="223" t="s">
        <v>19</v>
      </c>
      <c r="N274" s="224" t="s">
        <v>39</v>
      </c>
      <c r="O274" s="65"/>
      <c r="P274" s="188">
        <f>O274*H274</f>
        <v>0</v>
      </c>
      <c r="Q274" s="188">
        <v>1.553E-2</v>
      </c>
      <c r="R274" s="188">
        <f>Q274*H274</f>
        <v>4.6589999999999999E-2</v>
      </c>
      <c r="S274" s="188">
        <v>0</v>
      </c>
      <c r="T274" s="189">
        <f>S274*H274</f>
        <v>0</v>
      </c>
      <c r="U274" s="35"/>
      <c r="V274" s="35"/>
      <c r="W274" s="35"/>
      <c r="X274" s="35"/>
      <c r="Y274" s="35"/>
      <c r="Z274" s="35"/>
      <c r="AA274" s="35"/>
      <c r="AB274" s="35"/>
      <c r="AC274" s="35"/>
      <c r="AD274" s="35"/>
      <c r="AE274" s="35"/>
      <c r="AR274" s="190" t="s">
        <v>200</v>
      </c>
      <c r="AT274" s="190" t="s">
        <v>196</v>
      </c>
      <c r="AU274" s="190" t="s">
        <v>77</v>
      </c>
      <c r="AY274" s="18" t="s">
        <v>159</v>
      </c>
      <c r="BE274" s="191">
        <f>IF(N274="základní",J274,0)</f>
        <v>0</v>
      </c>
      <c r="BF274" s="191">
        <f>IF(N274="snížená",J274,0)</f>
        <v>0</v>
      </c>
      <c r="BG274" s="191">
        <f>IF(N274="zákl. přenesená",J274,0)</f>
        <v>0</v>
      </c>
      <c r="BH274" s="191">
        <f>IF(N274="sníž. přenesená",J274,0)</f>
        <v>0</v>
      </c>
      <c r="BI274" s="191">
        <f>IF(N274="nulová",J274,0)</f>
        <v>0</v>
      </c>
      <c r="BJ274" s="18" t="s">
        <v>75</v>
      </c>
      <c r="BK274" s="191">
        <f>ROUND(I274*H274,2)</f>
        <v>0</v>
      </c>
      <c r="BL274" s="18" t="s">
        <v>166</v>
      </c>
      <c r="BM274" s="190" t="s">
        <v>394</v>
      </c>
    </row>
    <row r="275" spans="1:65" s="12" customFormat="1" ht="22.9" customHeight="1">
      <c r="B275" s="163"/>
      <c r="C275" s="164"/>
      <c r="D275" s="165" t="s">
        <v>67</v>
      </c>
      <c r="E275" s="177" t="s">
        <v>200</v>
      </c>
      <c r="F275" s="177" t="s">
        <v>395</v>
      </c>
      <c r="G275" s="164"/>
      <c r="H275" s="164"/>
      <c r="I275" s="167"/>
      <c r="J275" s="178">
        <f>BK275</f>
        <v>0</v>
      </c>
      <c r="K275" s="164"/>
      <c r="L275" s="169"/>
      <c r="M275" s="170"/>
      <c r="N275" s="171"/>
      <c r="O275" s="171"/>
      <c r="P275" s="172">
        <f>SUM(P276:P281)</f>
        <v>0</v>
      </c>
      <c r="Q275" s="171"/>
      <c r="R275" s="172">
        <f>SUM(R276:R281)</f>
        <v>8.4699999999999998E-2</v>
      </c>
      <c r="S275" s="171"/>
      <c r="T275" s="173">
        <f>SUM(T276:T281)</f>
        <v>0</v>
      </c>
      <c r="AR275" s="174" t="s">
        <v>75</v>
      </c>
      <c r="AT275" s="175" t="s">
        <v>67</v>
      </c>
      <c r="AU275" s="175" t="s">
        <v>75</v>
      </c>
      <c r="AY275" s="174" t="s">
        <v>159</v>
      </c>
      <c r="BK275" s="176">
        <f>SUM(BK276:BK281)</f>
        <v>0</v>
      </c>
    </row>
    <row r="276" spans="1:65" s="2" customFormat="1" ht="44.25" customHeight="1">
      <c r="A276" s="35"/>
      <c r="B276" s="36"/>
      <c r="C276" s="179" t="s">
        <v>396</v>
      </c>
      <c r="D276" s="179" t="s">
        <v>161</v>
      </c>
      <c r="E276" s="180" t="s">
        <v>397</v>
      </c>
      <c r="F276" s="181" t="s">
        <v>398</v>
      </c>
      <c r="G276" s="182" t="s">
        <v>223</v>
      </c>
      <c r="H276" s="183">
        <v>28</v>
      </c>
      <c r="I276" s="184"/>
      <c r="J276" s="185">
        <f>ROUND(I276*H276,2)</f>
        <v>0</v>
      </c>
      <c r="K276" s="181" t="s">
        <v>165</v>
      </c>
      <c r="L276" s="40"/>
      <c r="M276" s="186" t="s">
        <v>19</v>
      </c>
      <c r="N276" s="187" t="s">
        <v>39</v>
      </c>
      <c r="O276" s="65"/>
      <c r="P276" s="188">
        <f>O276*H276</f>
        <v>0</v>
      </c>
      <c r="Q276" s="188">
        <v>2.7599999999999999E-3</v>
      </c>
      <c r="R276" s="188">
        <f>Q276*H276</f>
        <v>7.7280000000000001E-2</v>
      </c>
      <c r="S276" s="188">
        <v>0</v>
      </c>
      <c r="T276" s="189">
        <f>S276*H276</f>
        <v>0</v>
      </c>
      <c r="U276" s="35"/>
      <c r="V276" s="35"/>
      <c r="W276" s="35"/>
      <c r="X276" s="35"/>
      <c r="Y276" s="35"/>
      <c r="Z276" s="35"/>
      <c r="AA276" s="35"/>
      <c r="AB276" s="35"/>
      <c r="AC276" s="35"/>
      <c r="AD276" s="35"/>
      <c r="AE276" s="35"/>
      <c r="AR276" s="190" t="s">
        <v>166</v>
      </c>
      <c r="AT276" s="190" t="s">
        <v>161</v>
      </c>
      <c r="AU276" s="190" t="s">
        <v>77</v>
      </c>
      <c r="AY276" s="18" t="s">
        <v>159</v>
      </c>
      <c r="BE276" s="191">
        <f>IF(N276="základní",J276,0)</f>
        <v>0</v>
      </c>
      <c r="BF276" s="191">
        <f>IF(N276="snížená",J276,0)</f>
        <v>0</v>
      </c>
      <c r="BG276" s="191">
        <f>IF(N276="zákl. přenesená",J276,0)</f>
        <v>0</v>
      </c>
      <c r="BH276" s="191">
        <f>IF(N276="sníž. přenesená",J276,0)</f>
        <v>0</v>
      </c>
      <c r="BI276" s="191">
        <f>IF(N276="nulová",J276,0)</f>
        <v>0</v>
      </c>
      <c r="BJ276" s="18" t="s">
        <v>75</v>
      </c>
      <c r="BK276" s="191">
        <f>ROUND(I276*H276,2)</f>
        <v>0</v>
      </c>
      <c r="BL276" s="18" t="s">
        <v>166</v>
      </c>
      <c r="BM276" s="190" t="s">
        <v>399</v>
      </c>
    </row>
    <row r="277" spans="1:65" s="13" customFormat="1" ht="11.25">
      <c r="B277" s="192"/>
      <c r="C277" s="193"/>
      <c r="D277" s="194" t="s">
        <v>168</v>
      </c>
      <c r="E277" s="195" t="s">
        <v>19</v>
      </c>
      <c r="F277" s="196" t="s">
        <v>335</v>
      </c>
      <c r="G277" s="193"/>
      <c r="H277" s="197">
        <v>28</v>
      </c>
      <c r="I277" s="198"/>
      <c r="J277" s="193"/>
      <c r="K277" s="193"/>
      <c r="L277" s="199"/>
      <c r="M277" s="200"/>
      <c r="N277" s="201"/>
      <c r="O277" s="201"/>
      <c r="P277" s="201"/>
      <c r="Q277" s="201"/>
      <c r="R277" s="201"/>
      <c r="S277" s="201"/>
      <c r="T277" s="202"/>
      <c r="AT277" s="203" t="s">
        <v>168</v>
      </c>
      <c r="AU277" s="203" t="s">
        <v>77</v>
      </c>
      <c r="AV277" s="13" t="s">
        <v>77</v>
      </c>
      <c r="AW277" s="13" t="s">
        <v>30</v>
      </c>
      <c r="AX277" s="13" t="s">
        <v>75</v>
      </c>
      <c r="AY277" s="203" t="s">
        <v>159</v>
      </c>
    </row>
    <row r="278" spans="1:65" s="2" customFormat="1" ht="36">
      <c r="A278" s="35"/>
      <c r="B278" s="36"/>
      <c r="C278" s="179" t="s">
        <v>400</v>
      </c>
      <c r="D278" s="179" t="s">
        <v>161</v>
      </c>
      <c r="E278" s="180" t="s">
        <v>401</v>
      </c>
      <c r="F278" s="181" t="s">
        <v>402</v>
      </c>
      <c r="G278" s="182" t="s">
        <v>389</v>
      </c>
      <c r="H278" s="183">
        <v>4</v>
      </c>
      <c r="I278" s="184"/>
      <c r="J278" s="185">
        <f>ROUND(I278*H278,2)</f>
        <v>0</v>
      </c>
      <c r="K278" s="181" t="s">
        <v>165</v>
      </c>
      <c r="L278" s="40"/>
      <c r="M278" s="186" t="s">
        <v>19</v>
      </c>
      <c r="N278" s="187" t="s">
        <v>39</v>
      </c>
      <c r="O278" s="65"/>
      <c r="P278" s="188">
        <f>O278*H278</f>
        <v>0</v>
      </c>
      <c r="Q278" s="188">
        <v>0</v>
      </c>
      <c r="R278" s="188">
        <f>Q278*H278</f>
        <v>0</v>
      </c>
      <c r="S278" s="188">
        <v>0</v>
      </c>
      <c r="T278" s="189">
        <f>S278*H278</f>
        <v>0</v>
      </c>
      <c r="U278" s="35"/>
      <c r="V278" s="35"/>
      <c r="W278" s="35"/>
      <c r="X278" s="35"/>
      <c r="Y278" s="35"/>
      <c r="Z278" s="35"/>
      <c r="AA278" s="35"/>
      <c r="AB278" s="35"/>
      <c r="AC278" s="35"/>
      <c r="AD278" s="35"/>
      <c r="AE278" s="35"/>
      <c r="AR278" s="190" t="s">
        <v>166</v>
      </c>
      <c r="AT278" s="190" t="s">
        <v>161</v>
      </c>
      <c r="AU278" s="190" t="s">
        <v>77</v>
      </c>
      <c r="AY278" s="18" t="s">
        <v>159</v>
      </c>
      <c r="BE278" s="191">
        <f>IF(N278="základní",J278,0)</f>
        <v>0</v>
      </c>
      <c r="BF278" s="191">
        <f>IF(N278="snížená",J278,0)</f>
        <v>0</v>
      </c>
      <c r="BG278" s="191">
        <f>IF(N278="zákl. přenesená",J278,0)</f>
        <v>0</v>
      </c>
      <c r="BH278" s="191">
        <f>IF(N278="sníž. přenesená",J278,0)</f>
        <v>0</v>
      </c>
      <c r="BI278" s="191">
        <f>IF(N278="nulová",J278,0)</f>
        <v>0</v>
      </c>
      <c r="BJ278" s="18" t="s">
        <v>75</v>
      </c>
      <c r="BK278" s="191">
        <f>ROUND(I278*H278,2)</f>
        <v>0</v>
      </c>
      <c r="BL278" s="18" t="s">
        <v>166</v>
      </c>
      <c r="BM278" s="190" t="s">
        <v>403</v>
      </c>
    </row>
    <row r="279" spans="1:65" s="2" customFormat="1" ht="16.5" customHeight="1">
      <c r="A279" s="35"/>
      <c r="B279" s="36"/>
      <c r="C279" s="215" t="s">
        <v>404</v>
      </c>
      <c r="D279" s="215" t="s">
        <v>196</v>
      </c>
      <c r="E279" s="216" t="s">
        <v>405</v>
      </c>
      <c r="F279" s="217" t="s">
        <v>406</v>
      </c>
      <c r="G279" s="218" t="s">
        <v>389</v>
      </c>
      <c r="H279" s="219">
        <v>4</v>
      </c>
      <c r="I279" s="220"/>
      <c r="J279" s="221">
        <f>ROUND(I279*H279,2)</f>
        <v>0</v>
      </c>
      <c r="K279" s="217" t="s">
        <v>165</v>
      </c>
      <c r="L279" s="222"/>
      <c r="M279" s="223" t="s">
        <v>19</v>
      </c>
      <c r="N279" s="224" t="s">
        <v>39</v>
      </c>
      <c r="O279" s="65"/>
      <c r="P279" s="188">
        <f>O279*H279</f>
        <v>0</v>
      </c>
      <c r="Q279" s="188">
        <v>8.8000000000000003E-4</v>
      </c>
      <c r="R279" s="188">
        <f>Q279*H279</f>
        <v>3.5200000000000001E-3</v>
      </c>
      <c r="S279" s="188">
        <v>0</v>
      </c>
      <c r="T279" s="189">
        <f>S279*H279</f>
        <v>0</v>
      </c>
      <c r="U279" s="35"/>
      <c r="V279" s="35"/>
      <c r="W279" s="35"/>
      <c r="X279" s="35"/>
      <c r="Y279" s="35"/>
      <c r="Z279" s="35"/>
      <c r="AA279" s="35"/>
      <c r="AB279" s="35"/>
      <c r="AC279" s="35"/>
      <c r="AD279" s="35"/>
      <c r="AE279" s="35"/>
      <c r="AR279" s="190" t="s">
        <v>200</v>
      </c>
      <c r="AT279" s="190" t="s">
        <v>196</v>
      </c>
      <c r="AU279" s="190" t="s">
        <v>77</v>
      </c>
      <c r="AY279" s="18" t="s">
        <v>159</v>
      </c>
      <c r="BE279" s="191">
        <f>IF(N279="základní",J279,0)</f>
        <v>0</v>
      </c>
      <c r="BF279" s="191">
        <f>IF(N279="snížená",J279,0)</f>
        <v>0</v>
      </c>
      <c r="BG279" s="191">
        <f>IF(N279="zákl. přenesená",J279,0)</f>
        <v>0</v>
      </c>
      <c r="BH279" s="191">
        <f>IF(N279="sníž. přenesená",J279,0)</f>
        <v>0</v>
      </c>
      <c r="BI279" s="191">
        <f>IF(N279="nulová",J279,0)</f>
        <v>0</v>
      </c>
      <c r="BJ279" s="18" t="s">
        <v>75</v>
      </c>
      <c r="BK279" s="191">
        <f>ROUND(I279*H279,2)</f>
        <v>0</v>
      </c>
      <c r="BL279" s="18" t="s">
        <v>166</v>
      </c>
      <c r="BM279" s="190" t="s">
        <v>407</v>
      </c>
    </row>
    <row r="280" spans="1:65" s="2" customFormat="1" ht="36">
      <c r="A280" s="35"/>
      <c r="B280" s="36"/>
      <c r="C280" s="179" t="s">
        <v>408</v>
      </c>
      <c r="D280" s="179" t="s">
        <v>161</v>
      </c>
      <c r="E280" s="180" t="s">
        <v>409</v>
      </c>
      <c r="F280" s="181" t="s">
        <v>410</v>
      </c>
      <c r="G280" s="182" t="s">
        <v>389</v>
      </c>
      <c r="H280" s="183">
        <v>2</v>
      </c>
      <c r="I280" s="184"/>
      <c r="J280" s="185">
        <f>ROUND(I280*H280,2)</f>
        <v>0</v>
      </c>
      <c r="K280" s="181" t="s">
        <v>165</v>
      </c>
      <c r="L280" s="40"/>
      <c r="M280" s="186" t="s">
        <v>19</v>
      </c>
      <c r="N280" s="187" t="s">
        <v>39</v>
      </c>
      <c r="O280" s="65"/>
      <c r="P280" s="188">
        <f>O280*H280</f>
        <v>0</v>
      </c>
      <c r="Q280" s="188">
        <v>1.0000000000000001E-5</v>
      </c>
      <c r="R280" s="188">
        <f>Q280*H280</f>
        <v>2.0000000000000002E-5</v>
      </c>
      <c r="S280" s="188">
        <v>0</v>
      </c>
      <c r="T280" s="189">
        <f>S280*H280</f>
        <v>0</v>
      </c>
      <c r="U280" s="35"/>
      <c r="V280" s="35"/>
      <c r="W280" s="35"/>
      <c r="X280" s="35"/>
      <c r="Y280" s="35"/>
      <c r="Z280" s="35"/>
      <c r="AA280" s="35"/>
      <c r="AB280" s="35"/>
      <c r="AC280" s="35"/>
      <c r="AD280" s="35"/>
      <c r="AE280" s="35"/>
      <c r="AR280" s="190" t="s">
        <v>166</v>
      </c>
      <c r="AT280" s="190" t="s">
        <v>161</v>
      </c>
      <c r="AU280" s="190" t="s">
        <v>77</v>
      </c>
      <c r="AY280" s="18" t="s">
        <v>159</v>
      </c>
      <c r="BE280" s="191">
        <f>IF(N280="základní",J280,0)</f>
        <v>0</v>
      </c>
      <c r="BF280" s="191">
        <f>IF(N280="snížená",J280,0)</f>
        <v>0</v>
      </c>
      <c r="BG280" s="191">
        <f>IF(N280="zákl. přenesená",J280,0)</f>
        <v>0</v>
      </c>
      <c r="BH280" s="191">
        <f>IF(N280="sníž. přenesená",J280,0)</f>
        <v>0</v>
      </c>
      <c r="BI280" s="191">
        <f>IF(N280="nulová",J280,0)</f>
        <v>0</v>
      </c>
      <c r="BJ280" s="18" t="s">
        <v>75</v>
      </c>
      <c r="BK280" s="191">
        <f>ROUND(I280*H280,2)</f>
        <v>0</v>
      </c>
      <c r="BL280" s="18" t="s">
        <v>166</v>
      </c>
      <c r="BM280" s="190" t="s">
        <v>411</v>
      </c>
    </row>
    <row r="281" spans="1:65" s="2" customFormat="1" ht="24">
      <c r="A281" s="35"/>
      <c r="B281" s="36"/>
      <c r="C281" s="215" t="s">
        <v>412</v>
      </c>
      <c r="D281" s="215" t="s">
        <v>196</v>
      </c>
      <c r="E281" s="216" t="s">
        <v>413</v>
      </c>
      <c r="F281" s="217" t="s">
        <v>414</v>
      </c>
      <c r="G281" s="218" t="s">
        <v>389</v>
      </c>
      <c r="H281" s="219">
        <v>2</v>
      </c>
      <c r="I281" s="220"/>
      <c r="J281" s="221">
        <f>ROUND(I281*H281,2)</f>
        <v>0</v>
      </c>
      <c r="K281" s="217" t="s">
        <v>165</v>
      </c>
      <c r="L281" s="222"/>
      <c r="M281" s="223" t="s">
        <v>19</v>
      </c>
      <c r="N281" s="224" t="s">
        <v>39</v>
      </c>
      <c r="O281" s="65"/>
      <c r="P281" s="188">
        <f>O281*H281</f>
        <v>0</v>
      </c>
      <c r="Q281" s="188">
        <v>1.9400000000000001E-3</v>
      </c>
      <c r="R281" s="188">
        <f>Q281*H281</f>
        <v>3.8800000000000002E-3</v>
      </c>
      <c r="S281" s="188">
        <v>0</v>
      </c>
      <c r="T281" s="189">
        <f>S281*H281</f>
        <v>0</v>
      </c>
      <c r="U281" s="35"/>
      <c r="V281" s="35"/>
      <c r="W281" s="35"/>
      <c r="X281" s="35"/>
      <c r="Y281" s="35"/>
      <c r="Z281" s="35"/>
      <c r="AA281" s="35"/>
      <c r="AB281" s="35"/>
      <c r="AC281" s="35"/>
      <c r="AD281" s="35"/>
      <c r="AE281" s="35"/>
      <c r="AR281" s="190" t="s">
        <v>200</v>
      </c>
      <c r="AT281" s="190" t="s">
        <v>196</v>
      </c>
      <c r="AU281" s="190" t="s">
        <v>77</v>
      </c>
      <c r="AY281" s="18" t="s">
        <v>159</v>
      </c>
      <c r="BE281" s="191">
        <f>IF(N281="základní",J281,0)</f>
        <v>0</v>
      </c>
      <c r="BF281" s="191">
        <f>IF(N281="snížená",J281,0)</f>
        <v>0</v>
      </c>
      <c r="BG281" s="191">
        <f>IF(N281="zákl. přenesená",J281,0)</f>
        <v>0</v>
      </c>
      <c r="BH281" s="191">
        <f>IF(N281="sníž. přenesená",J281,0)</f>
        <v>0</v>
      </c>
      <c r="BI281" s="191">
        <f>IF(N281="nulová",J281,0)</f>
        <v>0</v>
      </c>
      <c r="BJ281" s="18" t="s">
        <v>75</v>
      </c>
      <c r="BK281" s="191">
        <f>ROUND(I281*H281,2)</f>
        <v>0</v>
      </c>
      <c r="BL281" s="18" t="s">
        <v>166</v>
      </c>
      <c r="BM281" s="190" t="s">
        <v>415</v>
      </c>
    </row>
    <row r="282" spans="1:65" s="12" customFormat="1" ht="22.9" customHeight="1">
      <c r="B282" s="163"/>
      <c r="C282" s="164"/>
      <c r="D282" s="165" t="s">
        <v>67</v>
      </c>
      <c r="E282" s="177" t="s">
        <v>214</v>
      </c>
      <c r="F282" s="177" t="s">
        <v>416</v>
      </c>
      <c r="G282" s="164"/>
      <c r="H282" s="164"/>
      <c r="I282" s="167"/>
      <c r="J282" s="178">
        <f>BK282</f>
        <v>0</v>
      </c>
      <c r="K282" s="164"/>
      <c r="L282" s="169"/>
      <c r="M282" s="170"/>
      <c r="N282" s="171"/>
      <c r="O282" s="171"/>
      <c r="P282" s="172">
        <f>SUM(P283:P352)</f>
        <v>0</v>
      </c>
      <c r="Q282" s="171"/>
      <c r="R282" s="172">
        <f>SUM(R283:R352)</f>
        <v>4.7700000000000006E-2</v>
      </c>
      <c r="S282" s="171"/>
      <c r="T282" s="173">
        <f>SUM(T283:T352)</f>
        <v>89.912939999999992</v>
      </c>
      <c r="AR282" s="174" t="s">
        <v>75</v>
      </c>
      <c r="AT282" s="175" t="s">
        <v>67</v>
      </c>
      <c r="AU282" s="175" t="s">
        <v>75</v>
      </c>
      <c r="AY282" s="174" t="s">
        <v>159</v>
      </c>
      <c r="BK282" s="176">
        <f>SUM(BK283:BK352)</f>
        <v>0</v>
      </c>
    </row>
    <row r="283" spans="1:65" s="2" customFormat="1" ht="24">
      <c r="A283" s="35"/>
      <c r="B283" s="36"/>
      <c r="C283" s="179" t="s">
        <v>417</v>
      </c>
      <c r="D283" s="179" t="s">
        <v>161</v>
      </c>
      <c r="E283" s="180" t="s">
        <v>418</v>
      </c>
      <c r="F283" s="181" t="s">
        <v>419</v>
      </c>
      <c r="G283" s="182" t="s">
        <v>389</v>
      </c>
      <c r="H283" s="183">
        <v>3</v>
      </c>
      <c r="I283" s="184"/>
      <c r="J283" s="185">
        <f>ROUND(I283*H283,2)</f>
        <v>0</v>
      </c>
      <c r="K283" s="181" t="s">
        <v>165</v>
      </c>
      <c r="L283" s="40"/>
      <c r="M283" s="186" t="s">
        <v>19</v>
      </c>
      <c r="N283" s="187" t="s">
        <v>39</v>
      </c>
      <c r="O283" s="65"/>
      <c r="P283" s="188">
        <f>O283*H283</f>
        <v>0</v>
      </c>
      <c r="Q283" s="188">
        <v>1E-3</v>
      </c>
      <c r="R283" s="188">
        <f>Q283*H283</f>
        <v>3.0000000000000001E-3</v>
      </c>
      <c r="S283" s="188">
        <v>0</v>
      </c>
      <c r="T283" s="189">
        <f>S283*H283</f>
        <v>0</v>
      </c>
      <c r="U283" s="35"/>
      <c r="V283" s="35"/>
      <c r="W283" s="35"/>
      <c r="X283" s="35"/>
      <c r="Y283" s="35"/>
      <c r="Z283" s="35"/>
      <c r="AA283" s="35"/>
      <c r="AB283" s="35"/>
      <c r="AC283" s="35"/>
      <c r="AD283" s="35"/>
      <c r="AE283" s="35"/>
      <c r="AR283" s="190" t="s">
        <v>166</v>
      </c>
      <c r="AT283" s="190" t="s">
        <v>161</v>
      </c>
      <c r="AU283" s="190" t="s">
        <v>77</v>
      </c>
      <c r="AY283" s="18" t="s">
        <v>159</v>
      </c>
      <c r="BE283" s="191">
        <f>IF(N283="základní",J283,0)</f>
        <v>0</v>
      </c>
      <c r="BF283" s="191">
        <f>IF(N283="snížená",J283,0)</f>
        <v>0</v>
      </c>
      <c r="BG283" s="191">
        <f>IF(N283="zákl. přenesená",J283,0)</f>
        <v>0</v>
      </c>
      <c r="BH283" s="191">
        <f>IF(N283="sníž. přenesená",J283,0)</f>
        <v>0</v>
      </c>
      <c r="BI283" s="191">
        <f>IF(N283="nulová",J283,0)</f>
        <v>0</v>
      </c>
      <c r="BJ283" s="18" t="s">
        <v>75</v>
      </c>
      <c r="BK283" s="191">
        <f>ROUND(I283*H283,2)</f>
        <v>0</v>
      </c>
      <c r="BL283" s="18" t="s">
        <v>166</v>
      </c>
      <c r="BM283" s="190" t="s">
        <v>420</v>
      </c>
    </row>
    <row r="284" spans="1:65" s="2" customFormat="1" ht="24">
      <c r="A284" s="35"/>
      <c r="B284" s="36"/>
      <c r="C284" s="215" t="s">
        <v>421</v>
      </c>
      <c r="D284" s="215" t="s">
        <v>196</v>
      </c>
      <c r="E284" s="216" t="s">
        <v>422</v>
      </c>
      <c r="F284" s="217" t="s">
        <v>423</v>
      </c>
      <c r="G284" s="218" t="s">
        <v>389</v>
      </c>
      <c r="H284" s="219">
        <v>3</v>
      </c>
      <c r="I284" s="220"/>
      <c r="J284" s="221">
        <f>ROUND(I284*H284,2)</f>
        <v>0</v>
      </c>
      <c r="K284" s="217" t="s">
        <v>19</v>
      </c>
      <c r="L284" s="222"/>
      <c r="M284" s="223" t="s">
        <v>19</v>
      </c>
      <c r="N284" s="224" t="s">
        <v>39</v>
      </c>
      <c r="O284" s="65"/>
      <c r="P284" s="188">
        <f>O284*H284</f>
        <v>0</v>
      </c>
      <c r="Q284" s="188">
        <v>0</v>
      </c>
      <c r="R284" s="188">
        <f>Q284*H284</f>
        <v>0</v>
      </c>
      <c r="S284" s="188">
        <v>0</v>
      </c>
      <c r="T284" s="189">
        <f>S284*H284</f>
        <v>0</v>
      </c>
      <c r="U284" s="35"/>
      <c r="V284" s="35"/>
      <c r="W284" s="35"/>
      <c r="X284" s="35"/>
      <c r="Y284" s="35"/>
      <c r="Z284" s="35"/>
      <c r="AA284" s="35"/>
      <c r="AB284" s="35"/>
      <c r="AC284" s="35"/>
      <c r="AD284" s="35"/>
      <c r="AE284" s="35"/>
      <c r="AR284" s="190" t="s">
        <v>200</v>
      </c>
      <c r="AT284" s="190" t="s">
        <v>196</v>
      </c>
      <c r="AU284" s="190" t="s">
        <v>77</v>
      </c>
      <c r="AY284" s="18" t="s">
        <v>159</v>
      </c>
      <c r="BE284" s="191">
        <f>IF(N284="základní",J284,0)</f>
        <v>0</v>
      </c>
      <c r="BF284" s="191">
        <f>IF(N284="snížená",J284,0)</f>
        <v>0</v>
      </c>
      <c r="BG284" s="191">
        <f>IF(N284="zákl. přenesená",J284,0)</f>
        <v>0</v>
      </c>
      <c r="BH284" s="191">
        <f>IF(N284="sníž. přenesená",J284,0)</f>
        <v>0</v>
      </c>
      <c r="BI284" s="191">
        <f>IF(N284="nulová",J284,0)</f>
        <v>0</v>
      </c>
      <c r="BJ284" s="18" t="s">
        <v>75</v>
      </c>
      <c r="BK284" s="191">
        <f>ROUND(I284*H284,2)</f>
        <v>0</v>
      </c>
      <c r="BL284" s="18" t="s">
        <v>166</v>
      </c>
      <c r="BM284" s="190" t="s">
        <v>424</v>
      </c>
    </row>
    <row r="285" spans="1:65" s="2" customFormat="1" ht="16.5" customHeight="1">
      <c r="A285" s="35"/>
      <c r="B285" s="36"/>
      <c r="C285" s="215" t="s">
        <v>425</v>
      </c>
      <c r="D285" s="215" t="s">
        <v>196</v>
      </c>
      <c r="E285" s="216" t="s">
        <v>426</v>
      </c>
      <c r="F285" s="217" t="s">
        <v>427</v>
      </c>
      <c r="G285" s="218" t="s">
        <v>389</v>
      </c>
      <c r="H285" s="219">
        <v>3</v>
      </c>
      <c r="I285" s="220"/>
      <c r="J285" s="221">
        <f>ROUND(I285*H285,2)</f>
        <v>0</v>
      </c>
      <c r="K285" s="217" t="s">
        <v>165</v>
      </c>
      <c r="L285" s="222"/>
      <c r="M285" s="223" t="s">
        <v>19</v>
      </c>
      <c r="N285" s="224" t="s">
        <v>39</v>
      </c>
      <c r="O285" s="65"/>
      <c r="P285" s="188">
        <f>O285*H285</f>
        <v>0</v>
      </c>
      <c r="Q285" s="188">
        <v>0.01</v>
      </c>
      <c r="R285" s="188">
        <f>Q285*H285</f>
        <v>0.03</v>
      </c>
      <c r="S285" s="188">
        <v>0</v>
      </c>
      <c r="T285" s="189">
        <f>S285*H285</f>
        <v>0</v>
      </c>
      <c r="U285" s="35"/>
      <c r="V285" s="35"/>
      <c r="W285" s="35"/>
      <c r="X285" s="35"/>
      <c r="Y285" s="35"/>
      <c r="Z285" s="35"/>
      <c r="AA285" s="35"/>
      <c r="AB285" s="35"/>
      <c r="AC285" s="35"/>
      <c r="AD285" s="35"/>
      <c r="AE285" s="35"/>
      <c r="AR285" s="190" t="s">
        <v>200</v>
      </c>
      <c r="AT285" s="190" t="s">
        <v>196</v>
      </c>
      <c r="AU285" s="190" t="s">
        <v>77</v>
      </c>
      <c r="AY285" s="18" t="s">
        <v>159</v>
      </c>
      <c r="BE285" s="191">
        <f>IF(N285="základní",J285,0)</f>
        <v>0</v>
      </c>
      <c r="BF285" s="191">
        <f>IF(N285="snížená",J285,0)</f>
        <v>0</v>
      </c>
      <c r="BG285" s="191">
        <f>IF(N285="zákl. přenesená",J285,0)</f>
        <v>0</v>
      </c>
      <c r="BH285" s="191">
        <f>IF(N285="sníž. přenesená",J285,0)</f>
        <v>0</v>
      </c>
      <c r="BI285" s="191">
        <f>IF(N285="nulová",J285,0)</f>
        <v>0</v>
      </c>
      <c r="BJ285" s="18" t="s">
        <v>75</v>
      </c>
      <c r="BK285" s="191">
        <f>ROUND(I285*H285,2)</f>
        <v>0</v>
      </c>
      <c r="BL285" s="18" t="s">
        <v>166</v>
      </c>
      <c r="BM285" s="190" t="s">
        <v>428</v>
      </c>
    </row>
    <row r="286" spans="1:65" s="2" customFormat="1" ht="48">
      <c r="A286" s="35"/>
      <c r="B286" s="36"/>
      <c r="C286" s="179" t="s">
        <v>429</v>
      </c>
      <c r="D286" s="179" t="s">
        <v>161</v>
      </c>
      <c r="E286" s="180" t="s">
        <v>430</v>
      </c>
      <c r="F286" s="181" t="s">
        <v>431</v>
      </c>
      <c r="G286" s="182" t="s">
        <v>164</v>
      </c>
      <c r="H286" s="183">
        <v>475</v>
      </c>
      <c r="I286" s="184"/>
      <c r="J286" s="185">
        <f>ROUND(I286*H286,2)</f>
        <v>0</v>
      </c>
      <c r="K286" s="181" t="s">
        <v>165</v>
      </c>
      <c r="L286" s="40"/>
      <c r="M286" s="186" t="s">
        <v>19</v>
      </c>
      <c r="N286" s="187" t="s">
        <v>39</v>
      </c>
      <c r="O286" s="65"/>
      <c r="P286" s="188">
        <f>O286*H286</f>
        <v>0</v>
      </c>
      <c r="Q286" s="188">
        <v>0</v>
      </c>
      <c r="R286" s="188">
        <f>Q286*H286</f>
        <v>0</v>
      </c>
      <c r="S286" s="188">
        <v>0</v>
      </c>
      <c r="T286" s="189">
        <f>S286*H286</f>
        <v>0</v>
      </c>
      <c r="U286" s="35"/>
      <c r="V286" s="35"/>
      <c r="W286" s="35"/>
      <c r="X286" s="35"/>
      <c r="Y286" s="35"/>
      <c r="Z286" s="35"/>
      <c r="AA286" s="35"/>
      <c r="AB286" s="35"/>
      <c r="AC286" s="35"/>
      <c r="AD286" s="35"/>
      <c r="AE286" s="35"/>
      <c r="AR286" s="190" t="s">
        <v>166</v>
      </c>
      <c r="AT286" s="190" t="s">
        <v>161</v>
      </c>
      <c r="AU286" s="190" t="s">
        <v>77</v>
      </c>
      <c r="AY286" s="18" t="s">
        <v>159</v>
      </c>
      <c r="BE286" s="191">
        <f>IF(N286="základní",J286,0)</f>
        <v>0</v>
      </c>
      <c r="BF286" s="191">
        <f>IF(N286="snížená",J286,0)</f>
        <v>0</v>
      </c>
      <c r="BG286" s="191">
        <f>IF(N286="zákl. přenesená",J286,0)</f>
        <v>0</v>
      </c>
      <c r="BH286" s="191">
        <f>IF(N286="sníž. přenesená",J286,0)</f>
        <v>0</v>
      </c>
      <c r="BI286" s="191">
        <f>IF(N286="nulová",J286,0)</f>
        <v>0</v>
      </c>
      <c r="BJ286" s="18" t="s">
        <v>75</v>
      </c>
      <c r="BK286" s="191">
        <f>ROUND(I286*H286,2)</f>
        <v>0</v>
      </c>
      <c r="BL286" s="18" t="s">
        <v>166</v>
      </c>
      <c r="BM286" s="190" t="s">
        <v>432</v>
      </c>
    </row>
    <row r="287" spans="1:65" s="13" customFormat="1" ht="11.25">
      <c r="B287" s="192"/>
      <c r="C287" s="193"/>
      <c r="D287" s="194" t="s">
        <v>168</v>
      </c>
      <c r="E287" s="195" t="s">
        <v>19</v>
      </c>
      <c r="F287" s="196" t="s">
        <v>433</v>
      </c>
      <c r="G287" s="193"/>
      <c r="H287" s="197">
        <v>475</v>
      </c>
      <c r="I287" s="198"/>
      <c r="J287" s="193"/>
      <c r="K287" s="193"/>
      <c r="L287" s="199"/>
      <c r="M287" s="200"/>
      <c r="N287" s="201"/>
      <c r="O287" s="201"/>
      <c r="P287" s="201"/>
      <c r="Q287" s="201"/>
      <c r="R287" s="201"/>
      <c r="S287" s="201"/>
      <c r="T287" s="202"/>
      <c r="AT287" s="203" t="s">
        <v>168</v>
      </c>
      <c r="AU287" s="203" t="s">
        <v>77</v>
      </c>
      <c r="AV287" s="13" t="s">
        <v>77</v>
      </c>
      <c r="AW287" s="13" t="s">
        <v>30</v>
      </c>
      <c r="AX287" s="13" t="s">
        <v>75</v>
      </c>
      <c r="AY287" s="203" t="s">
        <v>159</v>
      </c>
    </row>
    <row r="288" spans="1:65" s="2" customFormat="1" ht="48">
      <c r="A288" s="35"/>
      <c r="B288" s="36"/>
      <c r="C288" s="179" t="s">
        <v>434</v>
      </c>
      <c r="D288" s="179" t="s">
        <v>161</v>
      </c>
      <c r="E288" s="180" t="s">
        <v>435</v>
      </c>
      <c r="F288" s="181" t="s">
        <v>436</v>
      </c>
      <c r="G288" s="182" t="s">
        <v>164</v>
      </c>
      <c r="H288" s="183">
        <v>14250</v>
      </c>
      <c r="I288" s="184"/>
      <c r="J288" s="185">
        <f>ROUND(I288*H288,2)</f>
        <v>0</v>
      </c>
      <c r="K288" s="181" t="s">
        <v>165</v>
      </c>
      <c r="L288" s="40"/>
      <c r="M288" s="186" t="s">
        <v>19</v>
      </c>
      <c r="N288" s="187" t="s">
        <v>39</v>
      </c>
      <c r="O288" s="65"/>
      <c r="P288" s="188">
        <f>O288*H288</f>
        <v>0</v>
      </c>
      <c r="Q288" s="188">
        <v>0</v>
      </c>
      <c r="R288" s="188">
        <f>Q288*H288</f>
        <v>0</v>
      </c>
      <c r="S288" s="188">
        <v>0</v>
      </c>
      <c r="T288" s="189">
        <f>S288*H288</f>
        <v>0</v>
      </c>
      <c r="U288" s="35"/>
      <c r="V288" s="35"/>
      <c r="W288" s="35"/>
      <c r="X288" s="35"/>
      <c r="Y288" s="35"/>
      <c r="Z288" s="35"/>
      <c r="AA288" s="35"/>
      <c r="AB288" s="35"/>
      <c r="AC288" s="35"/>
      <c r="AD288" s="35"/>
      <c r="AE288" s="35"/>
      <c r="AR288" s="190" t="s">
        <v>166</v>
      </c>
      <c r="AT288" s="190" t="s">
        <v>161</v>
      </c>
      <c r="AU288" s="190" t="s">
        <v>77</v>
      </c>
      <c r="AY288" s="18" t="s">
        <v>159</v>
      </c>
      <c r="BE288" s="191">
        <f>IF(N288="základní",J288,0)</f>
        <v>0</v>
      </c>
      <c r="BF288" s="191">
        <f>IF(N288="snížená",J288,0)</f>
        <v>0</v>
      </c>
      <c r="BG288" s="191">
        <f>IF(N288="zákl. přenesená",J288,0)</f>
        <v>0</v>
      </c>
      <c r="BH288" s="191">
        <f>IF(N288="sníž. přenesená",J288,0)</f>
        <v>0</v>
      </c>
      <c r="BI288" s="191">
        <f>IF(N288="nulová",J288,0)</f>
        <v>0</v>
      </c>
      <c r="BJ288" s="18" t="s">
        <v>75</v>
      </c>
      <c r="BK288" s="191">
        <f>ROUND(I288*H288,2)</f>
        <v>0</v>
      </c>
      <c r="BL288" s="18" t="s">
        <v>166</v>
      </c>
      <c r="BM288" s="190" t="s">
        <v>437</v>
      </c>
    </row>
    <row r="289" spans="1:65" s="13" customFormat="1" ht="11.25">
      <c r="B289" s="192"/>
      <c r="C289" s="193"/>
      <c r="D289" s="194" t="s">
        <v>168</v>
      </c>
      <c r="E289" s="195" t="s">
        <v>19</v>
      </c>
      <c r="F289" s="196" t="s">
        <v>438</v>
      </c>
      <c r="G289" s="193"/>
      <c r="H289" s="197">
        <v>14250</v>
      </c>
      <c r="I289" s="198"/>
      <c r="J289" s="193"/>
      <c r="K289" s="193"/>
      <c r="L289" s="199"/>
      <c r="M289" s="200"/>
      <c r="N289" s="201"/>
      <c r="O289" s="201"/>
      <c r="P289" s="201"/>
      <c r="Q289" s="201"/>
      <c r="R289" s="201"/>
      <c r="S289" s="201"/>
      <c r="T289" s="202"/>
      <c r="AT289" s="203" t="s">
        <v>168</v>
      </c>
      <c r="AU289" s="203" t="s">
        <v>77</v>
      </c>
      <c r="AV289" s="13" t="s">
        <v>77</v>
      </c>
      <c r="AW289" s="13" t="s">
        <v>30</v>
      </c>
      <c r="AX289" s="13" t="s">
        <v>75</v>
      </c>
      <c r="AY289" s="203" t="s">
        <v>159</v>
      </c>
    </row>
    <row r="290" spans="1:65" s="2" customFormat="1" ht="48">
      <c r="A290" s="35"/>
      <c r="B290" s="36"/>
      <c r="C290" s="179" t="s">
        <v>439</v>
      </c>
      <c r="D290" s="179" t="s">
        <v>161</v>
      </c>
      <c r="E290" s="180" t="s">
        <v>440</v>
      </c>
      <c r="F290" s="181" t="s">
        <v>441</v>
      </c>
      <c r="G290" s="182" t="s">
        <v>164</v>
      </c>
      <c r="H290" s="183">
        <v>475</v>
      </c>
      <c r="I290" s="184"/>
      <c r="J290" s="185">
        <f>ROUND(I290*H290,2)</f>
        <v>0</v>
      </c>
      <c r="K290" s="181" t="s">
        <v>165</v>
      </c>
      <c r="L290" s="40"/>
      <c r="M290" s="186" t="s">
        <v>19</v>
      </c>
      <c r="N290" s="187" t="s">
        <v>39</v>
      </c>
      <c r="O290" s="65"/>
      <c r="P290" s="188">
        <f>O290*H290</f>
        <v>0</v>
      </c>
      <c r="Q290" s="188">
        <v>0</v>
      </c>
      <c r="R290" s="188">
        <f>Q290*H290</f>
        <v>0</v>
      </c>
      <c r="S290" s="188">
        <v>0</v>
      </c>
      <c r="T290" s="189">
        <f>S290*H290</f>
        <v>0</v>
      </c>
      <c r="U290" s="35"/>
      <c r="V290" s="35"/>
      <c r="W290" s="35"/>
      <c r="X290" s="35"/>
      <c r="Y290" s="35"/>
      <c r="Z290" s="35"/>
      <c r="AA290" s="35"/>
      <c r="AB290" s="35"/>
      <c r="AC290" s="35"/>
      <c r="AD290" s="35"/>
      <c r="AE290" s="35"/>
      <c r="AR290" s="190" t="s">
        <v>166</v>
      </c>
      <c r="AT290" s="190" t="s">
        <v>161</v>
      </c>
      <c r="AU290" s="190" t="s">
        <v>77</v>
      </c>
      <c r="AY290" s="18" t="s">
        <v>159</v>
      </c>
      <c r="BE290" s="191">
        <f>IF(N290="základní",J290,0)</f>
        <v>0</v>
      </c>
      <c r="BF290" s="191">
        <f>IF(N290="snížená",J290,0)</f>
        <v>0</v>
      </c>
      <c r="BG290" s="191">
        <f>IF(N290="zákl. přenesená",J290,0)</f>
        <v>0</v>
      </c>
      <c r="BH290" s="191">
        <f>IF(N290="sníž. přenesená",J290,0)</f>
        <v>0</v>
      </c>
      <c r="BI290" s="191">
        <f>IF(N290="nulová",J290,0)</f>
        <v>0</v>
      </c>
      <c r="BJ290" s="18" t="s">
        <v>75</v>
      </c>
      <c r="BK290" s="191">
        <f>ROUND(I290*H290,2)</f>
        <v>0</v>
      </c>
      <c r="BL290" s="18" t="s">
        <v>166</v>
      </c>
      <c r="BM290" s="190" t="s">
        <v>442</v>
      </c>
    </row>
    <row r="291" spans="1:65" s="13" customFormat="1" ht="11.25">
      <c r="B291" s="192"/>
      <c r="C291" s="193"/>
      <c r="D291" s="194" t="s">
        <v>168</v>
      </c>
      <c r="E291" s="195" t="s">
        <v>19</v>
      </c>
      <c r="F291" s="196" t="s">
        <v>433</v>
      </c>
      <c r="G291" s="193"/>
      <c r="H291" s="197">
        <v>475</v>
      </c>
      <c r="I291" s="198"/>
      <c r="J291" s="193"/>
      <c r="K291" s="193"/>
      <c r="L291" s="199"/>
      <c r="M291" s="200"/>
      <c r="N291" s="201"/>
      <c r="O291" s="201"/>
      <c r="P291" s="201"/>
      <c r="Q291" s="201"/>
      <c r="R291" s="201"/>
      <c r="S291" s="201"/>
      <c r="T291" s="202"/>
      <c r="AT291" s="203" t="s">
        <v>168</v>
      </c>
      <c r="AU291" s="203" t="s">
        <v>77</v>
      </c>
      <c r="AV291" s="13" t="s">
        <v>77</v>
      </c>
      <c r="AW291" s="13" t="s">
        <v>30</v>
      </c>
      <c r="AX291" s="13" t="s">
        <v>75</v>
      </c>
      <c r="AY291" s="203" t="s">
        <v>159</v>
      </c>
    </row>
    <row r="292" spans="1:65" s="2" customFormat="1" ht="24">
      <c r="A292" s="35"/>
      <c r="B292" s="36"/>
      <c r="C292" s="179" t="s">
        <v>443</v>
      </c>
      <c r="D292" s="179" t="s">
        <v>161</v>
      </c>
      <c r="E292" s="180" t="s">
        <v>444</v>
      </c>
      <c r="F292" s="181" t="s">
        <v>445</v>
      </c>
      <c r="G292" s="182" t="s">
        <v>164</v>
      </c>
      <c r="H292" s="183">
        <v>475</v>
      </c>
      <c r="I292" s="184"/>
      <c r="J292" s="185">
        <f>ROUND(I292*H292,2)</f>
        <v>0</v>
      </c>
      <c r="K292" s="181" t="s">
        <v>165</v>
      </c>
      <c r="L292" s="40"/>
      <c r="M292" s="186" t="s">
        <v>19</v>
      </c>
      <c r="N292" s="187" t="s">
        <v>39</v>
      </c>
      <c r="O292" s="65"/>
      <c r="P292" s="188">
        <f>O292*H292</f>
        <v>0</v>
      </c>
      <c r="Q292" s="188">
        <v>0</v>
      </c>
      <c r="R292" s="188">
        <f>Q292*H292</f>
        <v>0</v>
      </c>
      <c r="S292" s="188">
        <v>0</v>
      </c>
      <c r="T292" s="189">
        <f>S292*H292</f>
        <v>0</v>
      </c>
      <c r="U292" s="35"/>
      <c r="V292" s="35"/>
      <c r="W292" s="35"/>
      <c r="X292" s="35"/>
      <c r="Y292" s="35"/>
      <c r="Z292" s="35"/>
      <c r="AA292" s="35"/>
      <c r="AB292" s="35"/>
      <c r="AC292" s="35"/>
      <c r="AD292" s="35"/>
      <c r="AE292" s="35"/>
      <c r="AR292" s="190" t="s">
        <v>166</v>
      </c>
      <c r="AT292" s="190" t="s">
        <v>161</v>
      </c>
      <c r="AU292" s="190" t="s">
        <v>77</v>
      </c>
      <c r="AY292" s="18" t="s">
        <v>159</v>
      </c>
      <c r="BE292" s="191">
        <f>IF(N292="základní",J292,0)</f>
        <v>0</v>
      </c>
      <c r="BF292" s="191">
        <f>IF(N292="snížená",J292,0)</f>
        <v>0</v>
      </c>
      <c r="BG292" s="191">
        <f>IF(N292="zákl. přenesená",J292,0)</f>
        <v>0</v>
      </c>
      <c r="BH292" s="191">
        <f>IF(N292="sníž. přenesená",J292,0)</f>
        <v>0</v>
      </c>
      <c r="BI292" s="191">
        <f>IF(N292="nulová",J292,0)</f>
        <v>0</v>
      </c>
      <c r="BJ292" s="18" t="s">
        <v>75</v>
      </c>
      <c r="BK292" s="191">
        <f>ROUND(I292*H292,2)</f>
        <v>0</v>
      </c>
      <c r="BL292" s="18" t="s">
        <v>166</v>
      </c>
      <c r="BM292" s="190" t="s">
        <v>446</v>
      </c>
    </row>
    <row r="293" spans="1:65" s="13" customFormat="1" ht="11.25">
      <c r="B293" s="192"/>
      <c r="C293" s="193"/>
      <c r="D293" s="194" t="s">
        <v>168</v>
      </c>
      <c r="E293" s="195" t="s">
        <v>19</v>
      </c>
      <c r="F293" s="196" t="s">
        <v>433</v>
      </c>
      <c r="G293" s="193"/>
      <c r="H293" s="197">
        <v>475</v>
      </c>
      <c r="I293" s="198"/>
      <c r="J293" s="193"/>
      <c r="K293" s="193"/>
      <c r="L293" s="199"/>
      <c r="M293" s="200"/>
      <c r="N293" s="201"/>
      <c r="O293" s="201"/>
      <c r="P293" s="201"/>
      <c r="Q293" s="201"/>
      <c r="R293" s="201"/>
      <c r="S293" s="201"/>
      <c r="T293" s="202"/>
      <c r="AT293" s="203" t="s">
        <v>168</v>
      </c>
      <c r="AU293" s="203" t="s">
        <v>77</v>
      </c>
      <c r="AV293" s="13" t="s">
        <v>77</v>
      </c>
      <c r="AW293" s="13" t="s">
        <v>30</v>
      </c>
      <c r="AX293" s="13" t="s">
        <v>75</v>
      </c>
      <c r="AY293" s="203" t="s">
        <v>159</v>
      </c>
    </row>
    <row r="294" spans="1:65" s="2" customFormat="1" ht="24">
      <c r="A294" s="35"/>
      <c r="B294" s="36"/>
      <c r="C294" s="179" t="s">
        <v>447</v>
      </c>
      <c r="D294" s="179" t="s">
        <v>161</v>
      </c>
      <c r="E294" s="180" t="s">
        <v>448</v>
      </c>
      <c r="F294" s="181" t="s">
        <v>449</v>
      </c>
      <c r="G294" s="182" t="s">
        <v>164</v>
      </c>
      <c r="H294" s="183">
        <v>14250</v>
      </c>
      <c r="I294" s="184"/>
      <c r="J294" s="185">
        <f>ROUND(I294*H294,2)</f>
        <v>0</v>
      </c>
      <c r="K294" s="181" t="s">
        <v>165</v>
      </c>
      <c r="L294" s="40"/>
      <c r="M294" s="186" t="s">
        <v>19</v>
      </c>
      <c r="N294" s="187" t="s">
        <v>39</v>
      </c>
      <c r="O294" s="65"/>
      <c r="P294" s="188">
        <f>O294*H294</f>
        <v>0</v>
      </c>
      <c r="Q294" s="188">
        <v>0</v>
      </c>
      <c r="R294" s="188">
        <f>Q294*H294</f>
        <v>0</v>
      </c>
      <c r="S294" s="188">
        <v>0</v>
      </c>
      <c r="T294" s="189">
        <f>S294*H294</f>
        <v>0</v>
      </c>
      <c r="U294" s="35"/>
      <c r="V294" s="35"/>
      <c r="W294" s="35"/>
      <c r="X294" s="35"/>
      <c r="Y294" s="35"/>
      <c r="Z294" s="35"/>
      <c r="AA294" s="35"/>
      <c r="AB294" s="35"/>
      <c r="AC294" s="35"/>
      <c r="AD294" s="35"/>
      <c r="AE294" s="35"/>
      <c r="AR294" s="190" t="s">
        <v>166</v>
      </c>
      <c r="AT294" s="190" t="s">
        <v>161</v>
      </c>
      <c r="AU294" s="190" t="s">
        <v>77</v>
      </c>
      <c r="AY294" s="18" t="s">
        <v>159</v>
      </c>
      <c r="BE294" s="191">
        <f>IF(N294="základní",J294,0)</f>
        <v>0</v>
      </c>
      <c r="BF294" s="191">
        <f>IF(N294="snížená",J294,0)</f>
        <v>0</v>
      </c>
      <c r="BG294" s="191">
        <f>IF(N294="zákl. přenesená",J294,0)</f>
        <v>0</v>
      </c>
      <c r="BH294" s="191">
        <f>IF(N294="sníž. přenesená",J294,0)</f>
        <v>0</v>
      </c>
      <c r="BI294" s="191">
        <f>IF(N294="nulová",J294,0)</f>
        <v>0</v>
      </c>
      <c r="BJ294" s="18" t="s">
        <v>75</v>
      </c>
      <c r="BK294" s="191">
        <f>ROUND(I294*H294,2)</f>
        <v>0</v>
      </c>
      <c r="BL294" s="18" t="s">
        <v>166</v>
      </c>
      <c r="BM294" s="190" t="s">
        <v>450</v>
      </c>
    </row>
    <row r="295" spans="1:65" s="13" customFormat="1" ht="11.25">
      <c r="B295" s="192"/>
      <c r="C295" s="193"/>
      <c r="D295" s="194" t="s">
        <v>168</v>
      </c>
      <c r="E295" s="195" t="s">
        <v>19</v>
      </c>
      <c r="F295" s="196" t="s">
        <v>451</v>
      </c>
      <c r="G295" s="193"/>
      <c r="H295" s="197">
        <v>14250</v>
      </c>
      <c r="I295" s="198"/>
      <c r="J295" s="193"/>
      <c r="K295" s="193"/>
      <c r="L295" s="199"/>
      <c r="M295" s="200"/>
      <c r="N295" s="201"/>
      <c r="O295" s="201"/>
      <c r="P295" s="201"/>
      <c r="Q295" s="201"/>
      <c r="R295" s="201"/>
      <c r="S295" s="201"/>
      <c r="T295" s="202"/>
      <c r="AT295" s="203" t="s">
        <v>168</v>
      </c>
      <c r="AU295" s="203" t="s">
        <v>77</v>
      </c>
      <c r="AV295" s="13" t="s">
        <v>77</v>
      </c>
      <c r="AW295" s="13" t="s">
        <v>30</v>
      </c>
      <c r="AX295" s="13" t="s">
        <v>75</v>
      </c>
      <c r="AY295" s="203" t="s">
        <v>159</v>
      </c>
    </row>
    <row r="296" spans="1:65" s="2" customFormat="1" ht="24">
      <c r="A296" s="35"/>
      <c r="B296" s="36"/>
      <c r="C296" s="179" t="s">
        <v>452</v>
      </c>
      <c r="D296" s="179" t="s">
        <v>161</v>
      </c>
      <c r="E296" s="180" t="s">
        <v>453</v>
      </c>
      <c r="F296" s="181" t="s">
        <v>454</v>
      </c>
      <c r="G296" s="182" t="s">
        <v>164</v>
      </c>
      <c r="H296" s="183">
        <v>475</v>
      </c>
      <c r="I296" s="184"/>
      <c r="J296" s="185">
        <f>ROUND(I296*H296,2)</f>
        <v>0</v>
      </c>
      <c r="K296" s="181" t="s">
        <v>165</v>
      </c>
      <c r="L296" s="40"/>
      <c r="M296" s="186" t="s">
        <v>19</v>
      </c>
      <c r="N296" s="187" t="s">
        <v>39</v>
      </c>
      <c r="O296" s="65"/>
      <c r="P296" s="188">
        <f>O296*H296</f>
        <v>0</v>
      </c>
      <c r="Q296" s="188">
        <v>0</v>
      </c>
      <c r="R296" s="188">
        <f>Q296*H296</f>
        <v>0</v>
      </c>
      <c r="S296" s="188">
        <v>0</v>
      </c>
      <c r="T296" s="189">
        <f>S296*H296</f>
        <v>0</v>
      </c>
      <c r="U296" s="35"/>
      <c r="V296" s="35"/>
      <c r="W296" s="35"/>
      <c r="X296" s="35"/>
      <c r="Y296" s="35"/>
      <c r="Z296" s="35"/>
      <c r="AA296" s="35"/>
      <c r="AB296" s="35"/>
      <c r="AC296" s="35"/>
      <c r="AD296" s="35"/>
      <c r="AE296" s="35"/>
      <c r="AR296" s="190" t="s">
        <v>166</v>
      </c>
      <c r="AT296" s="190" t="s">
        <v>161</v>
      </c>
      <c r="AU296" s="190" t="s">
        <v>77</v>
      </c>
      <c r="AY296" s="18" t="s">
        <v>159</v>
      </c>
      <c r="BE296" s="191">
        <f>IF(N296="základní",J296,0)</f>
        <v>0</v>
      </c>
      <c r="BF296" s="191">
        <f>IF(N296="snížená",J296,0)</f>
        <v>0</v>
      </c>
      <c r="BG296" s="191">
        <f>IF(N296="zákl. přenesená",J296,0)</f>
        <v>0</v>
      </c>
      <c r="BH296" s="191">
        <f>IF(N296="sníž. přenesená",J296,0)</f>
        <v>0</v>
      </c>
      <c r="BI296" s="191">
        <f>IF(N296="nulová",J296,0)</f>
        <v>0</v>
      </c>
      <c r="BJ296" s="18" t="s">
        <v>75</v>
      </c>
      <c r="BK296" s="191">
        <f>ROUND(I296*H296,2)</f>
        <v>0</v>
      </c>
      <c r="BL296" s="18" t="s">
        <v>166</v>
      </c>
      <c r="BM296" s="190" t="s">
        <v>455</v>
      </c>
    </row>
    <row r="297" spans="1:65" s="13" customFormat="1" ht="11.25">
      <c r="B297" s="192"/>
      <c r="C297" s="193"/>
      <c r="D297" s="194" t="s">
        <v>168</v>
      </c>
      <c r="E297" s="195" t="s">
        <v>19</v>
      </c>
      <c r="F297" s="196" t="s">
        <v>433</v>
      </c>
      <c r="G297" s="193"/>
      <c r="H297" s="197">
        <v>475</v>
      </c>
      <c r="I297" s="198"/>
      <c r="J297" s="193"/>
      <c r="K297" s="193"/>
      <c r="L297" s="199"/>
      <c r="M297" s="200"/>
      <c r="N297" s="201"/>
      <c r="O297" s="201"/>
      <c r="P297" s="201"/>
      <c r="Q297" s="201"/>
      <c r="R297" s="201"/>
      <c r="S297" s="201"/>
      <c r="T297" s="202"/>
      <c r="AT297" s="203" t="s">
        <v>168</v>
      </c>
      <c r="AU297" s="203" t="s">
        <v>77</v>
      </c>
      <c r="AV297" s="13" t="s">
        <v>77</v>
      </c>
      <c r="AW297" s="13" t="s">
        <v>30</v>
      </c>
      <c r="AX297" s="13" t="s">
        <v>75</v>
      </c>
      <c r="AY297" s="203" t="s">
        <v>159</v>
      </c>
    </row>
    <row r="298" spans="1:65" s="2" customFormat="1" ht="36">
      <c r="A298" s="35"/>
      <c r="B298" s="36"/>
      <c r="C298" s="179" t="s">
        <v>456</v>
      </c>
      <c r="D298" s="179" t="s">
        <v>161</v>
      </c>
      <c r="E298" s="180" t="s">
        <v>457</v>
      </c>
      <c r="F298" s="181" t="s">
        <v>458</v>
      </c>
      <c r="G298" s="182" t="s">
        <v>164</v>
      </c>
      <c r="H298" s="183">
        <v>70</v>
      </c>
      <c r="I298" s="184"/>
      <c r="J298" s="185">
        <f>ROUND(I298*H298,2)</f>
        <v>0</v>
      </c>
      <c r="K298" s="181" t="s">
        <v>165</v>
      </c>
      <c r="L298" s="40"/>
      <c r="M298" s="186" t="s">
        <v>19</v>
      </c>
      <c r="N298" s="187" t="s">
        <v>39</v>
      </c>
      <c r="O298" s="65"/>
      <c r="P298" s="188">
        <f>O298*H298</f>
        <v>0</v>
      </c>
      <c r="Q298" s="188">
        <v>2.1000000000000001E-4</v>
      </c>
      <c r="R298" s="188">
        <f>Q298*H298</f>
        <v>1.4700000000000001E-2</v>
      </c>
      <c r="S298" s="188">
        <v>0</v>
      </c>
      <c r="T298" s="189">
        <f>S298*H298</f>
        <v>0</v>
      </c>
      <c r="U298" s="35"/>
      <c r="V298" s="35"/>
      <c r="W298" s="35"/>
      <c r="X298" s="35"/>
      <c r="Y298" s="35"/>
      <c r="Z298" s="35"/>
      <c r="AA298" s="35"/>
      <c r="AB298" s="35"/>
      <c r="AC298" s="35"/>
      <c r="AD298" s="35"/>
      <c r="AE298" s="35"/>
      <c r="AR298" s="190" t="s">
        <v>166</v>
      </c>
      <c r="AT298" s="190" t="s">
        <v>161</v>
      </c>
      <c r="AU298" s="190" t="s">
        <v>77</v>
      </c>
      <c r="AY298" s="18" t="s">
        <v>159</v>
      </c>
      <c r="BE298" s="191">
        <f>IF(N298="základní",J298,0)</f>
        <v>0</v>
      </c>
      <c r="BF298" s="191">
        <f>IF(N298="snížená",J298,0)</f>
        <v>0</v>
      </c>
      <c r="BG298" s="191">
        <f>IF(N298="zákl. přenesená",J298,0)</f>
        <v>0</v>
      </c>
      <c r="BH298" s="191">
        <f>IF(N298="sníž. přenesená",J298,0)</f>
        <v>0</v>
      </c>
      <c r="BI298" s="191">
        <f>IF(N298="nulová",J298,0)</f>
        <v>0</v>
      </c>
      <c r="BJ298" s="18" t="s">
        <v>75</v>
      </c>
      <c r="BK298" s="191">
        <f>ROUND(I298*H298,2)</f>
        <v>0</v>
      </c>
      <c r="BL298" s="18" t="s">
        <v>166</v>
      </c>
      <c r="BM298" s="190" t="s">
        <v>459</v>
      </c>
    </row>
    <row r="299" spans="1:65" s="13" customFormat="1" ht="11.25">
      <c r="B299" s="192"/>
      <c r="C299" s="193"/>
      <c r="D299" s="194" t="s">
        <v>168</v>
      </c>
      <c r="E299" s="195" t="s">
        <v>19</v>
      </c>
      <c r="F299" s="196" t="s">
        <v>460</v>
      </c>
      <c r="G299" s="193"/>
      <c r="H299" s="197">
        <v>70</v>
      </c>
      <c r="I299" s="198"/>
      <c r="J299" s="193"/>
      <c r="K299" s="193"/>
      <c r="L299" s="199"/>
      <c r="M299" s="200"/>
      <c r="N299" s="201"/>
      <c r="O299" s="201"/>
      <c r="P299" s="201"/>
      <c r="Q299" s="201"/>
      <c r="R299" s="201"/>
      <c r="S299" s="201"/>
      <c r="T299" s="202"/>
      <c r="AT299" s="203" t="s">
        <v>168</v>
      </c>
      <c r="AU299" s="203" t="s">
        <v>77</v>
      </c>
      <c r="AV299" s="13" t="s">
        <v>77</v>
      </c>
      <c r="AW299" s="13" t="s">
        <v>30</v>
      </c>
      <c r="AX299" s="13" t="s">
        <v>75</v>
      </c>
      <c r="AY299" s="203" t="s">
        <v>159</v>
      </c>
    </row>
    <row r="300" spans="1:65" s="2" customFormat="1" ht="44.25" customHeight="1">
      <c r="A300" s="35"/>
      <c r="B300" s="36"/>
      <c r="C300" s="179" t="s">
        <v>461</v>
      </c>
      <c r="D300" s="179" t="s">
        <v>161</v>
      </c>
      <c r="E300" s="180" t="s">
        <v>462</v>
      </c>
      <c r="F300" s="181" t="s">
        <v>463</v>
      </c>
      <c r="G300" s="182" t="s">
        <v>164</v>
      </c>
      <c r="H300" s="183">
        <v>15</v>
      </c>
      <c r="I300" s="184"/>
      <c r="J300" s="185">
        <f>ROUND(I300*H300,2)</f>
        <v>0</v>
      </c>
      <c r="K300" s="181" t="s">
        <v>165</v>
      </c>
      <c r="L300" s="40"/>
      <c r="M300" s="186" t="s">
        <v>19</v>
      </c>
      <c r="N300" s="187" t="s">
        <v>39</v>
      </c>
      <c r="O300" s="65"/>
      <c r="P300" s="188">
        <f>O300*H300</f>
        <v>0</v>
      </c>
      <c r="Q300" s="188">
        <v>0</v>
      </c>
      <c r="R300" s="188">
        <f>Q300*H300</f>
        <v>0</v>
      </c>
      <c r="S300" s="188">
        <v>0.13100000000000001</v>
      </c>
      <c r="T300" s="189">
        <f>S300*H300</f>
        <v>1.9650000000000001</v>
      </c>
      <c r="U300" s="35"/>
      <c r="V300" s="35"/>
      <c r="W300" s="35"/>
      <c r="X300" s="35"/>
      <c r="Y300" s="35"/>
      <c r="Z300" s="35"/>
      <c r="AA300" s="35"/>
      <c r="AB300" s="35"/>
      <c r="AC300" s="35"/>
      <c r="AD300" s="35"/>
      <c r="AE300" s="35"/>
      <c r="AR300" s="190" t="s">
        <v>166</v>
      </c>
      <c r="AT300" s="190" t="s">
        <v>161</v>
      </c>
      <c r="AU300" s="190" t="s">
        <v>77</v>
      </c>
      <c r="AY300" s="18" t="s">
        <v>159</v>
      </c>
      <c r="BE300" s="191">
        <f>IF(N300="základní",J300,0)</f>
        <v>0</v>
      </c>
      <c r="BF300" s="191">
        <f>IF(N300="snížená",J300,0)</f>
        <v>0</v>
      </c>
      <c r="BG300" s="191">
        <f>IF(N300="zákl. přenesená",J300,0)</f>
        <v>0</v>
      </c>
      <c r="BH300" s="191">
        <f>IF(N300="sníž. přenesená",J300,0)</f>
        <v>0</v>
      </c>
      <c r="BI300" s="191">
        <f>IF(N300="nulová",J300,0)</f>
        <v>0</v>
      </c>
      <c r="BJ300" s="18" t="s">
        <v>75</v>
      </c>
      <c r="BK300" s="191">
        <f>ROUND(I300*H300,2)</f>
        <v>0</v>
      </c>
      <c r="BL300" s="18" t="s">
        <v>166</v>
      </c>
      <c r="BM300" s="190" t="s">
        <v>464</v>
      </c>
    </row>
    <row r="301" spans="1:65" s="13" customFormat="1" ht="11.25">
      <c r="B301" s="192"/>
      <c r="C301" s="193"/>
      <c r="D301" s="194" t="s">
        <v>168</v>
      </c>
      <c r="E301" s="195" t="s">
        <v>19</v>
      </c>
      <c r="F301" s="196" t="s">
        <v>465</v>
      </c>
      <c r="G301" s="193"/>
      <c r="H301" s="197">
        <v>15</v>
      </c>
      <c r="I301" s="198"/>
      <c r="J301" s="193"/>
      <c r="K301" s="193"/>
      <c r="L301" s="199"/>
      <c r="M301" s="200"/>
      <c r="N301" s="201"/>
      <c r="O301" s="201"/>
      <c r="P301" s="201"/>
      <c r="Q301" s="201"/>
      <c r="R301" s="201"/>
      <c r="S301" s="201"/>
      <c r="T301" s="202"/>
      <c r="AT301" s="203" t="s">
        <v>168</v>
      </c>
      <c r="AU301" s="203" t="s">
        <v>77</v>
      </c>
      <c r="AV301" s="13" t="s">
        <v>77</v>
      </c>
      <c r="AW301" s="13" t="s">
        <v>30</v>
      </c>
      <c r="AX301" s="13" t="s">
        <v>75</v>
      </c>
      <c r="AY301" s="203" t="s">
        <v>159</v>
      </c>
    </row>
    <row r="302" spans="1:65" s="2" customFormat="1" ht="24">
      <c r="A302" s="35"/>
      <c r="B302" s="36"/>
      <c r="C302" s="179" t="s">
        <v>466</v>
      </c>
      <c r="D302" s="179" t="s">
        <v>161</v>
      </c>
      <c r="E302" s="180" t="s">
        <v>467</v>
      </c>
      <c r="F302" s="181" t="s">
        <v>468</v>
      </c>
      <c r="G302" s="182" t="s">
        <v>178</v>
      </c>
      <c r="H302" s="183">
        <v>14.19</v>
      </c>
      <c r="I302" s="184"/>
      <c r="J302" s="185">
        <f>ROUND(I302*H302,2)</f>
        <v>0</v>
      </c>
      <c r="K302" s="181" t="s">
        <v>165</v>
      </c>
      <c r="L302" s="40"/>
      <c r="M302" s="186" t="s">
        <v>19</v>
      </c>
      <c r="N302" s="187" t="s">
        <v>39</v>
      </c>
      <c r="O302" s="65"/>
      <c r="P302" s="188">
        <f>O302*H302</f>
        <v>0</v>
      </c>
      <c r="Q302" s="188">
        <v>0</v>
      </c>
      <c r="R302" s="188">
        <f>Q302*H302</f>
        <v>0</v>
      </c>
      <c r="S302" s="188">
        <v>2.2000000000000002</v>
      </c>
      <c r="T302" s="189">
        <f>S302*H302</f>
        <v>31.218</v>
      </c>
      <c r="U302" s="35"/>
      <c r="V302" s="35"/>
      <c r="W302" s="35"/>
      <c r="X302" s="35"/>
      <c r="Y302" s="35"/>
      <c r="Z302" s="35"/>
      <c r="AA302" s="35"/>
      <c r="AB302" s="35"/>
      <c r="AC302" s="35"/>
      <c r="AD302" s="35"/>
      <c r="AE302" s="35"/>
      <c r="AR302" s="190" t="s">
        <v>166</v>
      </c>
      <c r="AT302" s="190" t="s">
        <v>161</v>
      </c>
      <c r="AU302" s="190" t="s">
        <v>77</v>
      </c>
      <c r="AY302" s="18" t="s">
        <v>159</v>
      </c>
      <c r="BE302" s="191">
        <f>IF(N302="základní",J302,0)</f>
        <v>0</v>
      </c>
      <c r="BF302" s="191">
        <f>IF(N302="snížená",J302,0)</f>
        <v>0</v>
      </c>
      <c r="BG302" s="191">
        <f>IF(N302="zákl. přenesená",J302,0)</f>
        <v>0</v>
      </c>
      <c r="BH302" s="191">
        <f>IF(N302="sníž. přenesená",J302,0)</f>
        <v>0</v>
      </c>
      <c r="BI302" s="191">
        <f>IF(N302="nulová",J302,0)</f>
        <v>0</v>
      </c>
      <c r="BJ302" s="18" t="s">
        <v>75</v>
      </c>
      <c r="BK302" s="191">
        <f>ROUND(I302*H302,2)</f>
        <v>0</v>
      </c>
      <c r="BL302" s="18" t="s">
        <v>166</v>
      </c>
      <c r="BM302" s="190" t="s">
        <v>469</v>
      </c>
    </row>
    <row r="303" spans="1:65" s="13" customFormat="1" ht="11.25">
      <c r="B303" s="192"/>
      <c r="C303" s="193"/>
      <c r="D303" s="194" t="s">
        <v>168</v>
      </c>
      <c r="E303" s="195" t="s">
        <v>19</v>
      </c>
      <c r="F303" s="196" t="s">
        <v>470</v>
      </c>
      <c r="G303" s="193"/>
      <c r="H303" s="197">
        <v>1.9650000000000001</v>
      </c>
      <c r="I303" s="198"/>
      <c r="J303" s="193"/>
      <c r="K303" s="193"/>
      <c r="L303" s="199"/>
      <c r="M303" s="200"/>
      <c r="N303" s="201"/>
      <c r="O303" s="201"/>
      <c r="P303" s="201"/>
      <c r="Q303" s="201"/>
      <c r="R303" s="201"/>
      <c r="S303" s="201"/>
      <c r="T303" s="202"/>
      <c r="AT303" s="203" t="s">
        <v>168</v>
      </c>
      <c r="AU303" s="203" t="s">
        <v>77</v>
      </c>
      <c r="AV303" s="13" t="s">
        <v>77</v>
      </c>
      <c r="AW303" s="13" t="s">
        <v>30</v>
      </c>
      <c r="AX303" s="13" t="s">
        <v>68</v>
      </c>
      <c r="AY303" s="203" t="s">
        <v>159</v>
      </c>
    </row>
    <row r="304" spans="1:65" s="13" customFormat="1" ht="11.25">
      <c r="B304" s="192"/>
      <c r="C304" s="193"/>
      <c r="D304" s="194" t="s">
        <v>168</v>
      </c>
      <c r="E304" s="195" t="s">
        <v>19</v>
      </c>
      <c r="F304" s="196" t="s">
        <v>471</v>
      </c>
      <c r="G304" s="193"/>
      <c r="H304" s="197">
        <v>1.9950000000000001</v>
      </c>
      <c r="I304" s="198"/>
      <c r="J304" s="193"/>
      <c r="K304" s="193"/>
      <c r="L304" s="199"/>
      <c r="M304" s="200"/>
      <c r="N304" s="201"/>
      <c r="O304" s="201"/>
      <c r="P304" s="201"/>
      <c r="Q304" s="201"/>
      <c r="R304" s="201"/>
      <c r="S304" s="201"/>
      <c r="T304" s="202"/>
      <c r="AT304" s="203" t="s">
        <v>168</v>
      </c>
      <c r="AU304" s="203" t="s">
        <v>77</v>
      </c>
      <c r="AV304" s="13" t="s">
        <v>77</v>
      </c>
      <c r="AW304" s="13" t="s">
        <v>30</v>
      </c>
      <c r="AX304" s="13" t="s">
        <v>68</v>
      </c>
      <c r="AY304" s="203" t="s">
        <v>159</v>
      </c>
    </row>
    <row r="305" spans="1:65" s="13" customFormat="1" ht="11.25">
      <c r="B305" s="192"/>
      <c r="C305" s="193"/>
      <c r="D305" s="194" t="s">
        <v>168</v>
      </c>
      <c r="E305" s="195" t="s">
        <v>19</v>
      </c>
      <c r="F305" s="196" t="s">
        <v>472</v>
      </c>
      <c r="G305" s="193"/>
      <c r="H305" s="197">
        <v>1.365</v>
      </c>
      <c r="I305" s="198"/>
      <c r="J305" s="193"/>
      <c r="K305" s="193"/>
      <c r="L305" s="199"/>
      <c r="M305" s="200"/>
      <c r="N305" s="201"/>
      <c r="O305" s="201"/>
      <c r="P305" s="201"/>
      <c r="Q305" s="201"/>
      <c r="R305" s="201"/>
      <c r="S305" s="201"/>
      <c r="T305" s="202"/>
      <c r="AT305" s="203" t="s">
        <v>168</v>
      </c>
      <c r="AU305" s="203" t="s">
        <v>77</v>
      </c>
      <c r="AV305" s="13" t="s">
        <v>77</v>
      </c>
      <c r="AW305" s="13" t="s">
        <v>30</v>
      </c>
      <c r="AX305" s="13" t="s">
        <v>68</v>
      </c>
      <c r="AY305" s="203" t="s">
        <v>159</v>
      </c>
    </row>
    <row r="306" spans="1:65" s="13" customFormat="1" ht="11.25">
      <c r="B306" s="192"/>
      <c r="C306" s="193"/>
      <c r="D306" s="194" t="s">
        <v>168</v>
      </c>
      <c r="E306" s="195" t="s">
        <v>19</v>
      </c>
      <c r="F306" s="196" t="s">
        <v>473</v>
      </c>
      <c r="G306" s="193"/>
      <c r="H306" s="197">
        <v>2.6850000000000001</v>
      </c>
      <c r="I306" s="198"/>
      <c r="J306" s="193"/>
      <c r="K306" s="193"/>
      <c r="L306" s="199"/>
      <c r="M306" s="200"/>
      <c r="N306" s="201"/>
      <c r="O306" s="201"/>
      <c r="P306" s="201"/>
      <c r="Q306" s="201"/>
      <c r="R306" s="201"/>
      <c r="S306" s="201"/>
      <c r="T306" s="202"/>
      <c r="AT306" s="203" t="s">
        <v>168</v>
      </c>
      <c r="AU306" s="203" t="s">
        <v>77</v>
      </c>
      <c r="AV306" s="13" t="s">
        <v>77</v>
      </c>
      <c r="AW306" s="13" t="s">
        <v>30</v>
      </c>
      <c r="AX306" s="13" t="s">
        <v>68</v>
      </c>
      <c r="AY306" s="203" t="s">
        <v>159</v>
      </c>
    </row>
    <row r="307" spans="1:65" s="13" customFormat="1" ht="11.25">
      <c r="B307" s="192"/>
      <c r="C307" s="193"/>
      <c r="D307" s="194" t="s">
        <v>168</v>
      </c>
      <c r="E307" s="195" t="s">
        <v>19</v>
      </c>
      <c r="F307" s="196" t="s">
        <v>474</v>
      </c>
      <c r="G307" s="193"/>
      <c r="H307" s="197">
        <v>2.9249999999999998</v>
      </c>
      <c r="I307" s="198"/>
      <c r="J307" s="193"/>
      <c r="K307" s="193"/>
      <c r="L307" s="199"/>
      <c r="M307" s="200"/>
      <c r="N307" s="201"/>
      <c r="O307" s="201"/>
      <c r="P307" s="201"/>
      <c r="Q307" s="201"/>
      <c r="R307" s="201"/>
      <c r="S307" s="201"/>
      <c r="T307" s="202"/>
      <c r="AT307" s="203" t="s">
        <v>168</v>
      </c>
      <c r="AU307" s="203" t="s">
        <v>77</v>
      </c>
      <c r="AV307" s="13" t="s">
        <v>77</v>
      </c>
      <c r="AW307" s="13" t="s">
        <v>30</v>
      </c>
      <c r="AX307" s="13" t="s">
        <v>68</v>
      </c>
      <c r="AY307" s="203" t="s">
        <v>159</v>
      </c>
    </row>
    <row r="308" spans="1:65" s="13" customFormat="1" ht="11.25">
      <c r="B308" s="192"/>
      <c r="C308" s="193"/>
      <c r="D308" s="194" t="s">
        <v>168</v>
      </c>
      <c r="E308" s="195" t="s">
        <v>19</v>
      </c>
      <c r="F308" s="196" t="s">
        <v>475</v>
      </c>
      <c r="G308" s="193"/>
      <c r="H308" s="197">
        <v>3.2549999999999999</v>
      </c>
      <c r="I308" s="198"/>
      <c r="J308" s="193"/>
      <c r="K308" s="193"/>
      <c r="L308" s="199"/>
      <c r="M308" s="200"/>
      <c r="N308" s="201"/>
      <c r="O308" s="201"/>
      <c r="P308" s="201"/>
      <c r="Q308" s="201"/>
      <c r="R308" s="201"/>
      <c r="S308" s="201"/>
      <c r="T308" s="202"/>
      <c r="AT308" s="203" t="s">
        <v>168</v>
      </c>
      <c r="AU308" s="203" t="s">
        <v>77</v>
      </c>
      <c r="AV308" s="13" t="s">
        <v>77</v>
      </c>
      <c r="AW308" s="13" t="s">
        <v>30</v>
      </c>
      <c r="AX308" s="13" t="s">
        <v>68</v>
      </c>
      <c r="AY308" s="203" t="s">
        <v>159</v>
      </c>
    </row>
    <row r="309" spans="1:65" s="14" customFormat="1" ht="11.25">
      <c r="B309" s="204"/>
      <c r="C309" s="205"/>
      <c r="D309" s="194" t="s">
        <v>168</v>
      </c>
      <c r="E309" s="206" t="s">
        <v>19</v>
      </c>
      <c r="F309" s="207" t="s">
        <v>171</v>
      </c>
      <c r="G309" s="205"/>
      <c r="H309" s="208">
        <v>14.19</v>
      </c>
      <c r="I309" s="209"/>
      <c r="J309" s="205"/>
      <c r="K309" s="205"/>
      <c r="L309" s="210"/>
      <c r="M309" s="211"/>
      <c r="N309" s="212"/>
      <c r="O309" s="212"/>
      <c r="P309" s="212"/>
      <c r="Q309" s="212"/>
      <c r="R309" s="212"/>
      <c r="S309" s="212"/>
      <c r="T309" s="213"/>
      <c r="AT309" s="214" t="s">
        <v>168</v>
      </c>
      <c r="AU309" s="214" t="s">
        <v>77</v>
      </c>
      <c r="AV309" s="14" t="s">
        <v>166</v>
      </c>
      <c r="AW309" s="14" t="s">
        <v>30</v>
      </c>
      <c r="AX309" s="14" t="s">
        <v>75</v>
      </c>
      <c r="AY309" s="214" t="s">
        <v>159</v>
      </c>
    </row>
    <row r="310" spans="1:65" s="2" customFormat="1" ht="33" customHeight="1">
      <c r="A310" s="35"/>
      <c r="B310" s="36"/>
      <c r="C310" s="179" t="s">
        <v>476</v>
      </c>
      <c r="D310" s="179" t="s">
        <v>161</v>
      </c>
      <c r="E310" s="180" t="s">
        <v>477</v>
      </c>
      <c r="F310" s="181" t="s">
        <v>478</v>
      </c>
      <c r="G310" s="182" t="s">
        <v>178</v>
      </c>
      <c r="H310" s="183">
        <v>14.19</v>
      </c>
      <c r="I310" s="184"/>
      <c r="J310" s="185">
        <f>ROUND(I310*H310,2)</f>
        <v>0</v>
      </c>
      <c r="K310" s="181" t="s">
        <v>165</v>
      </c>
      <c r="L310" s="40"/>
      <c r="M310" s="186" t="s">
        <v>19</v>
      </c>
      <c r="N310" s="187" t="s">
        <v>39</v>
      </c>
      <c r="O310" s="65"/>
      <c r="P310" s="188">
        <f>O310*H310</f>
        <v>0</v>
      </c>
      <c r="Q310" s="188">
        <v>0</v>
      </c>
      <c r="R310" s="188">
        <f>Q310*H310</f>
        <v>0</v>
      </c>
      <c r="S310" s="188">
        <v>1.4</v>
      </c>
      <c r="T310" s="189">
        <f>S310*H310</f>
        <v>19.866</v>
      </c>
      <c r="U310" s="35"/>
      <c r="V310" s="35"/>
      <c r="W310" s="35"/>
      <c r="X310" s="35"/>
      <c r="Y310" s="35"/>
      <c r="Z310" s="35"/>
      <c r="AA310" s="35"/>
      <c r="AB310" s="35"/>
      <c r="AC310" s="35"/>
      <c r="AD310" s="35"/>
      <c r="AE310" s="35"/>
      <c r="AR310" s="190" t="s">
        <v>166</v>
      </c>
      <c r="AT310" s="190" t="s">
        <v>161</v>
      </c>
      <c r="AU310" s="190" t="s">
        <v>77</v>
      </c>
      <c r="AY310" s="18" t="s">
        <v>159</v>
      </c>
      <c r="BE310" s="191">
        <f>IF(N310="základní",J310,0)</f>
        <v>0</v>
      </c>
      <c r="BF310" s="191">
        <f>IF(N310="snížená",J310,0)</f>
        <v>0</v>
      </c>
      <c r="BG310" s="191">
        <f>IF(N310="zákl. přenesená",J310,0)</f>
        <v>0</v>
      </c>
      <c r="BH310" s="191">
        <f>IF(N310="sníž. přenesená",J310,0)</f>
        <v>0</v>
      </c>
      <c r="BI310" s="191">
        <f>IF(N310="nulová",J310,0)</f>
        <v>0</v>
      </c>
      <c r="BJ310" s="18" t="s">
        <v>75</v>
      </c>
      <c r="BK310" s="191">
        <f>ROUND(I310*H310,2)</f>
        <v>0</v>
      </c>
      <c r="BL310" s="18" t="s">
        <v>166</v>
      </c>
      <c r="BM310" s="190" t="s">
        <v>479</v>
      </c>
    </row>
    <row r="311" spans="1:65" s="13" customFormat="1" ht="11.25">
      <c r="B311" s="192"/>
      <c r="C311" s="193"/>
      <c r="D311" s="194" t="s">
        <v>168</v>
      </c>
      <c r="E311" s="195" t="s">
        <v>19</v>
      </c>
      <c r="F311" s="196" t="s">
        <v>470</v>
      </c>
      <c r="G311" s="193"/>
      <c r="H311" s="197">
        <v>1.9650000000000001</v>
      </c>
      <c r="I311" s="198"/>
      <c r="J311" s="193"/>
      <c r="K311" s="193"/>
      <c r="L311" s="199"/>
      <c r="M311" s="200"/>
      <c r="N311" s="201"/>
      <c r="O311" s="201"/>
      <c r="P311" s="201"/>
      <c r="Q311" s="201"/>
      <c r="R311" s="201"/>
      <c r="S311" s="201"/>
      <c r="T311" s="202"/>
      <c r="AT311" s="203" t="s">
        <v>168</v>
      </c>
      <c r="AU311" s="203" t="s">
        <v>77</v>
      </c>
      <c r="AV311" s="13" t="s">
        <v>77</v>
      </c>
      <c r="AW311" s="13" t="s">
        <v>30</v>
      </c>
      <c r="AX311" s="13" t="s">
        <v>68</v>
      </c>
      <c r="AY311" s="203" t="s">
        <v>159</v>
      </c>
    </row>
    <row r="312" spans="1:65" s="13" customFormat="1" ht="11.25">
      <c r="B312" s="192"/>
      <c r="C312" s="193"/>
      <c r="D312" s="194" t="s">
        <v>168</v>
      </c>
      <c r="E312" s="195" t="s">
        <v>19</v>
      </c>
      <c r="F312" s="196" t="s">
        <v>471</v>
      </c>
      <c r="G312" s="193"/>
      <c r="H312" s="197">
        <v>1.9950000000000001</v>
      </c>
      <c r="I312" s="198"/>
      <c r="J312" s="193"/>
      <c r="K312" s="193"/>
      <c r="L312" s="199"/>
      <c r="M312" s="200"/>
      <c r="N312" s="201"/>
      <c r="O312" s="201"/>
      <c r="P312" s="201"/>
      <c r="Q312" s="201"/>
      <c r="R312" s="201"/>
      <c r="S312" s="201"/>
      <c r="T312" s="202"/>
      <c r="AT312" s="203" t="s">
        <v>168</v>
      </c>
      <c r="AU312" s="203" t="s">
        <v>77</v>
      </c>
      <c r="AV312" s="13" t="s">
        <v>77</v>
      </c>
      <c r="AW312" s="13" t="s">
        <v>30</v>
      </c>
      <c r="AX312" s="13" t="s">
        <v>68</v>
      </c>
      <c r="AY312" s="203" t="s">
        <v>159</v>
      </c>
    </row>
    <row r="313" spans="1:65" s="13" customFormat="1" ht="11.25">
      <c r="B313" s="192"/>
      <c r="C313" s="193"/>
      <c r="D313" s="194" t="s">
        <v>168</v>
      </c>
      <c r="E313" s="195" t="s">
        <v>19</v>
      </c>
      <c r="F313" s="196" t="s">
        <v>472</v>
      </c>
      <c r="G313" s="193"/>
      <c r="H313" s="197">
        <v>1.365</v>
      </c>
      <c r="I313" s="198"/>
      <c r="J313" s="193"/>
      <c r="K313" s="193"/>
      <c r="L313" s="199"/>
      <c r="M313" s="200"/>
      <c r="N313" s="201"/>
      <c r="O313" s="201"/>
      <c r="P313" s="201"/>
      <c r="Q313" s="201"/>
      <c r="R313" s="201"/>
      <c r="S313" s="201"/>
      <c r="T313" s="202"/>
      <c r="AT313" s="203" t="s">
        <v>168</v>
      </c>
      <c r="AU313" s="203" t="s">
        <v>77</v>
      </c>
      <c r="AV313" s="13" t="s">
        <v>77</v>
      </c>
      <c r="AW313" s="13" t="s">
        <v>30</v>
      </c>
      <c r="AX313" s="13" t="s">
        <v>68</v>
      </c>
      <c r="AY313" s="203" t="s">
        <v>159</v>
      </c>
    </row>
    <row r="314" spans="1:65" s="13" customFormat="1" ht="11.25">
      <c r="B314" s="192"/>
      <c r="C314" s="193"/>
      <c r="D314" s="194" t="s">
        <v>168</v>
      </c>
      <c r="E314" s="195" t="s">
        <v>19</v>
      </c>
      <c r="F314" s="196" t="s">
        <v>473</v>
      </c>
      <c r="G314" s="193"/>
      <c r="H314" s="197">
        <v>2.6850000000000001</v>
      </c>
      <c r="I314" s="198"/>
      <c r="J314" s="193"/>
      <c r="K314" s="193"/>
      <c r="L314" s="199"/>
      <c r="M314" s="200"/>
      <c r="N314" s="201"/>
      <c r="O314" s="201"/>
      <c r="P314" s="201"/>
      <c r="Q314" s="201"/>
      <c r="R314" s="201"/>
      <c r="S314" s="201"/>
      <c r="T314" s="202"/>
      <c r="AT314" s="203" t="s">
        <v>168</v>
      </c>
      <c r="AU314" s="203" t="s">
        <v>77</v>
      </c>
      <c r="AV314" s="13" t="s">
        <v>77</v>
      </c>
      <c r="AW314" s="13" t="s">
        <v>30</v>
      </c>
      <c r="AX314" s="13" t="s">
        <v>68</v>
      </c>
      <c r="AY314" s="203" t="s">
        <v>159</v>
      </c>
    </row>
    <row r="315" spans="1:65" s="13" customFormat="1" ht="11.25">
      <c r="B315" s="192"/>
      <c r="C315" s="193"/>
      <c r="D315" s="194" t="s">
        <v>168</v>
      </c>
      <c r="E315" s="195" t="s">
        <v>19</v>
      </c>
      <c r="F315" s="196" t="s">
        <v>474</v>
      </c>
      <c r="G315" s="193"/>
      <c r="H315" s="197">
        <v>2.9249999999999998</v>
      </c>
      <c r="I315" s="198"/>
      <c r="J315" s="193"/>
      <c r="K315" s="193"/>
      <c r="L315" s="199"/>
      <c r="M315" s="200"/>
      <c r="N315" s="201"/>
      <c r="O315" s="201"/>
      <c r="P315" s="201"/>
      <c r="Q315" s="201"/>
      <c r="R315" s="201"/>
      <c r="S315" s="201"/>
      <c r="T315" s="202"/>
      <c r="AT315" s="203" t="s">
        <v>168</v>
      </c>
      <c r="AU315" s="203" t="s">
        <v>77</v>
      </c>
      <c r="AV315" s="13" t="s">
        <v>77</v>
      </c>
      <c r="AW315" s="13" t="s">
        <v>30</v>
      </c>
      <c r="AX315" s="13" t="s">
        <v>68</v>
      </c>
      <c r="AY315" s="203" t="s">
        <v>159</v>
      </c>
    </row>
    <row r="316" spans="1:65" s="13" customFormat="1" ht="11.25">
      <c r="B316" s="192"/>
      <c r="C316" s="193"/>
      <c r="D316" s="194" t="s">
        <v>168</v>
      </c>
      <c r="E316" s="195" t="s">
        <v>19</v>
      </c>
      <c r="F316" s="196" t="s">
        <v>475</v>
      </c>
      <c r="G316" s="193"/>
      <c r="H316" s="197">
        <v>3.2549999999999999</v>
      </c>
      <c r="I316" s="198"/>
      <c r="J316" s="193"/>
      <c r="K316" s="193"/>
      <c r="L316" s="199"/>
      <c r="M316" s="200"/>
      <c r="N316" s="201"/>
      <c r="O316" s="201"/>
      <c r="P316" s="201"/>
      <c r="Q316" s="201"/>
      <c r="R316" s="201"/>
      <c r="S316" s="201"/>
      <c r="T316" s="202"/>
      <c r="AT316" s="203" t="s">
        <v>168</v>
      </c>
      <c r="AU316" s="203" t="s">
        <v>77</v>
      </c>
      <c r="AV316" s="13" t="s">
        <v>77</v>
      </c>
      <c r="AW316" s="13" t="s">
        <v>30</v>
      </c>
      <c r="AX316" s="13" t="s">
        <v>68</v>
      </c>
      <c r="AY316" s="203" t="s">
        <v>159</v>
      </c>
    </row>
    <row r="317" spans="1:65" s="14" customFormat="1" ht="11.25">
      <c r="B317" s="204"/>
      <c r="C317" s="205"/>
      <c r="D317" s="194" t="s">
        <v>168</v>
      </c>
      <c r="E317" s="206" t="s">
        <v>19</v>
      </c>
      <c r="F317" s="207" t="s">
        <v>171</v>
      </c>
      <c r="G317" s="205"/>
      <c r="H317" s="208">
        <v>14.19</v>
      </c>
      <c r="I317" s="209"/>
      <c r="J317" s="205"/>
      <c r="K317" s="205"/>
      <c r="L317" s="210"/>
      <c r="M317" s="211"/>
      <c r="N317" s="212"/>
      <c r="O317" s="212"/>
      <c r="P317" s="212"/>
      <c r="Q317" s="212"/>
      <c r="R317" s="212"/>
      <c r="S317" s="212"/>
      <c r="T317" s="213"/>
      <c r="AT317" s="214" t="s">
        <v>168</v>
      </c>
      <c r="AU317" s="214" t="s">
        <v>77</v>
      </c>
      <c r="AV317" s="14" t="s">
        <v>166</v>
      </c>
      <c r="AW317" s="14" t="s">
        <v>30</v>
      </c>
      <c r="AX317" s="14" t="s">
        <v>75</v>
      </c>
      <c r="AY317" s="214" t="s">
        <v>159</v>
      </c>
    </row>
    <row r="318" spans="1:65" s="2" customFormat="1" ht="24">
      <c r="A318" s="35"/>
      <c r="B318" s="36"/>
      <c r="C318" s="179" t="s">
        <v>480</v>
      </c>
      <c r="D318" s="179" t="s">
        <v>161</v>
      </c>
      <c r="E318" s="180" t="s">
        <v>481</v>
      </c>
      <c r="F318" s="181" t="s">
        <v>482</v>
      </c>
      <c r="G318" s="182" t="s">
        <v>223</v>
      </c>
      <c r="H318" s="183">
        <v>44</v>
      </c>
      <c r="I318" s="184"/>
      <c r="J318" s="185">
        <f>ROUND(I318*H318,2)</f>
        <v>0</v>
      </c>
      <c r="K318" s="181" t="s">
        <v>165</v>
      </c>
      <c r="L318" s="40"/>
      <c r="M318" s="186" t="s">
        <v>19</v>
      </c>
      <c r="N318" s="187" t="s">
        <v>39</v>
      </c>
      <c r="O318" s="65"/>
      <c r="P318" s="188">
        <f>O318*H318</f>
        <v>0</v>
      </c>
      <c r="Q318" s="188">
        <v>0</v>
      </c>
      <c r="R318" s="188">
        <f>Q318*H318</f>
        <v>0</v>
      </c>
      <c r="S318" s="188">
        <v>9.2499999999999995E-3</v>
      </c>
      <c r="T318" s="189">
        <f>S318*H318</f>
        <v>0.40699999999999997</v>
      </c>
      <c r="U318" s="35"/>
      <c r="V318" s="35"/>
      <c r="W318" s="35"/>
      <c r="X318" s="35"/>
      <c r="Y318" s="35"/>
      <c r="Z318" s="35"/>
      <c r="AA318" s="35"/>
      <c r="AB318" s="35"/>
      <c r="AC318" s="35"/>
      <c r="AD318" s="35"/>
      <c r="AE318" s="35"/>
      <c r="AR318" s="190" t="s">
        <v>166</v>
      </c>
      <c r="AT318" s="190" t="s">
        <v>161</v>
      </c>
      <c r="AU318" s="190" t="s">
        <v>77</v>
      </c>
      <c r="AY318" s="18" t="s">
        <v>159</v>
      </c>
      <c r="BE318" s="191">
        <f>IF(N318="základní",J318,0)</f>
        <v>0</v>
      </c>
      <c r="BF318" s="191">
        <f>IF(N318="snížená",J318,0)</f>
        <v>0</v>
      </c>
      <c r="BG318" s="191">
        <f>IF(N318="zákl. přenesená",J318,0)</f>
        <v>0</v>
      </c>
      <c r="BH318" s="191">
        <f>IF(N318="sníž. přenesená",J318,0)</f>
        <v>0</v>
      </c>
      <c r="BI318" s="191">
        <f>IF(N318="nulová",J318,0)</f>
        <v>0</v>
      </c>
      <c r="BJ318" s="18" t="s">
        <v>75</v>
      </c>
      <c r="BK318" s="191">
        <f>ROUND(I318*H318,2)</f>
        <v>0</v>
      </c>
      <c r="BL318" s="18" t="s">
        <v>166</v>
      </c>
      <c r="BM318" s="190" t="s">
        <v>483</v>
      </c>
    </row>
    <row r="319" spans="1:65" s="13" customFormat="1" ht="11.25">
      <c r="B319" s="192"/>
      <c r="C319" s="193"/>
      <c r="D319" s="194" t="s">
        <v>168</v>
      </c>
      <c r="E319" s="195" t="s">
        <v>19</v>
      </c>
      <c r="F319" s="196" t="s">
        <v>484</v>
      </c>
      <c r="G319" s="193"/>
      <c r="H319" s="197">
        <v>44</v>
      </c>
      <c r="I319" s="198"/>
      <c r="J319" s="193"/>
      <c r="K319" s="193"/>
      <c r="L319" s="199"/>
      <c r="M319" s="200"/>
      <c r="N319" s="201"/>
      <c r="O319" s="201"/>
      <c r="P319" s="201"/>
      <c r="Q319" s="201"/>
      <c r="R319" s="201"/>
      <c r="S319" s="201"/>
      <c r="T319" s="202"/>
      <c r="AT319" s="203" t="s">
        <v>168</v>
      </c>
      <c r="AU319" s="203" t="s">
        <v>77</v>
      </c>
      <c r="AV319" s="13" t="s">
        <v>77</v>
      </c>
      <c r="AW319" s="13" t="s">
        <v>30</v>
      </c>
      <c r="AX319" s="13" t="s">
        <v>75</v>
      </c>
      <c r="AY319" s="203" t="s">
        <v>159</v>
      </c>
    </row>
    <row r="320" spans="1:65" s="2" customFormat="1" ht="36">
      <c r="A320" s="35"/>
      <c r="B320" s="36"/>
      <c r="C320" s="179" t="s">
        <v>485</v>
      </c>
      <c r="D320" s="179" t="s">
        <v>161</v>
      </c>
      <c r="E320" s="180" t="s">
        <v>486</v>
      </c>
      <c r="F320" s="181" t="s">
        <v>487</v>
      </c>
      <c r="G320" s="182" t="s">
        <v>164</v>
      </c>
      <c r="H320" s="183">
        <v>1</v>
      </c>
      <c r="I320" s="184"/>
      <c r="J320" s="185">
        <f>ROUND(I320*H320,2)</f>
        <v>0</v>
      </c>
      <c r="K320" s="181" t="s">
        <v>165</v>
      </c>
      <c r="L320" s="40"/>
      <c r="M320" s="186" t="s">
        <v>19</v>
      </c>
      <c r="N320" s="187" t="s">
        <v>39</v>
      </c>
      <c r="O320" s="65"/>
      <c r="P320" s="188">
        <f>O320*H320</f>
        <v>0</v>
      </c>
      <c r="Q320" s="188">
        <v>0</v>
      </c>
      <c r="R320" s="188">
        <f>Q320*H320</f>
        <v>0</v>
      </c>
      <c r="S320" s="188">
        <v>7.5999999999999998E-2</v>
      </c>
      <c r="T320" s="189">
        <f>S320*H320</f>
        <v>7.5999999999999998E-2</v>
      </c>
      <c r="U320" s="35"/>
      <c r="V320" s="35"/>
      <c r="W320" s="35"/>
      <c r="X320" s="35"/>
      <c r="Y320" s="35"/>
      <c r="Z320" s="35"/>
      <c r="AA320" s="35"/>
      <c r="AB320" s="35"/>
      <c r="AC320" s="35"/>
      <c r="AD320" s="35"/>
      <c r="AE320" s="35"/>
      <c r="AR320" s="190" t="s">
        <v>166</v>
      </c>
      <c r="AT320" s="190" t="s">
        <v>161</v>
      </c>
      <c r="AU320" s="190" t="s">
        <v>77</v>
      </c>
      <c r="AY320" s="18" t="s">
        <v>159</v>
      </c>
      <c r="BE320" s="191">
        <f>IF(N320="základní",J320,0)</f>
        <v>0</v>
      </c>
      <c r="BF320" s="191">
        <f>IF(N320="snížená",J320,0)</f>
        <v>0</v>
      </c>
      <c r="BG320" s="191">
        <f>IF(N320="zákl. přenesená",J320,0)</f>
        <v>0</v>
      </c>
      <c r="BH320" s="191">
        <f>IF(N320="sníž. přenesená",J320,0)</f>
        <v>0</v>
      </c>
      <c r="BI320" s="191">
        <f>IF(N320="nulová",J320,0)</f>
        <v>0</v>
      </c>
      <c r="BJ320" s="18" t="s">
        <v>75</v>
      </c>
      <c r="BK320" s="191">
        <f>ROUND(I320*H320,2)</f>
        <v>0</v>
      </c>
      <c r="BL320" s="18" t="s">
        <v>166</v>
      </c>
      <c r="BM320" s="190" t="s">
        <v>488</v>
      </c>
    </row>
    <row r="321" spans="1:65" s="2" customFormat="1" ht="55.5" customHeight="1">
      <c r="A321" s="35"/>
      <c r="B321" s="36"/>
      <c r="C321" s="179" t="s">
        <v>489</v>
      </c>
      <c r="D321" s="179" t="s">
        <v>161</v>
      </c>
      <c r="E321" s="180" t="s">
        <v>490</v>
      </c>
      <c r="F321" s="181" t="s">
        <v>491</v>
      </c>
      <c r="G321" s="182" t="s">
        <v>389</v>
      </c>
      <c r="H321" s="183">
        <v>5</v>
      </c>
      <c r="I321" s="184"/>
      <c r="J321" s="185">
        <f>ROUND(I321*H321,2)</f>
        <v>0</v>
      </c>
      <c r="K321" s="181" t="s">
        <v>165</v>
      </c>
      <c r="L321" s="40"/>
      <c r="M321" s="186" t="s">
        <v>19</v>
      </c>
      <c r="N321" s="187" t="s">
        <v>39</v>
      </c>
      <c r="O321" s="65"/>
      <c r="P321" s="188">
        <f>O321*H321</f>
        <v>0</v>
      </c>
      <c r="Q321" s="188">
        <v>0</v>
      </c>
      <c r="R321" s="188">
        <f>Q321*H321</f>
        <v>0</v>
      </c>
      <c r="S321" s="188">
        <v>1.6E-2</v>
      </c>
      <c r="T321" s="189">
        <f>S321*H321</f>
        <v>0.08</v>
      </c>
      <c r="U321" s="35"/>
      <c r="V321" s="35"/>
      <c r="W321" s="35"/>
      <c r="X321" s="35"/>
      <c r="Y321" s="35"/>
      <c r="Z321" s="35"/>
      <c r="AA321" s="35"/>
      <c r="AB321" s="35"/>
      <c r="AC321" s="35"/>
      <c r="AD321" s="35"/>
      <c r="AE321" s="35"/>
      <c r="AR321" s="190" t="s">
        <v>166</v>
      </c>
      <c r="AT321" s="190" t="s">
        <v>161</v>
      </c>
      <c r="AU321" s="190" t="s">
        <v>77</v>
      </c>
      <c r="AY321" s="18" t="s">
        <v>159</v>
      </c>
      <c r="BE321" s="191">
        <f>IF(N321="základní",J321,0)</f>
        <v>0</v>
      </c>
      <c r="BF321" s="191">
        <f>IF(N321="snížená",J321,0)</f>
        <v>0</v>
      </c>
      <c r="BG321" s="191">
        <f>IF(N321="zákl. přenesená",J321,0)</f>
        <v>0</v>
      </c>
      <c r="BH321" s="191">
        <f>IF(N321="sníž. přenesená",J321,0)</f>
        <v>0</v>
      </c>
      <c r="BI321" s="191">
        <f>IF(N321="nulová",J321,0)</f>
        <v>0</v>
      </c>
      <c r="BJ321" s="18" t="s">
        <v>75</v>
      </c>
      <c r="BK321" s="191">
        <f>ROUND(I321*H321,2)</f>
        <v>0</v>
      </c>
      <c r="BL321" s="18" t="s">
        <v>166</v>
      </c>
      <c r="BM321" s="190" t="s">
        <v>492</v>
      </c>
    </row>
    <row r="322" spans="1:65" s="2" customFormat="1" ht="36">
      <c r="A322" s="35"/>
      <c r="B322" s="36"/>
      <c r="C322" s="179" t="s">
        <v>493</v>
      </c>
      <c r="D322" s="179" t="s">
        <v>161</v>
      </c>
      <c r="E322" s="180" t="s">
        <v>494</v>
      </c>
      <c r="F322" s="181" t="s">
        <v>495</v>
      </c>
      <c r="G322" s="182" t="s">
        <v>164</v>
      </c>
      <c r="H322" s="183">
        <v>628.23</v>
      </c>
      <c r="I322" s="184"/>
      <c r="J322" s="185">
        <f>ROUND(I322*H322,2)</f>
        <v>0</v>
      </c>
      <c r="K322" s="181" t="s">
        <v>165</v>
      </c>
      <c r="L322" s="40"/>
      <c r="M322" s="186" t="s">
        <v>19</v>
      </c>
      <c r="N322" s="187" t="s">
        <v>39</v>
      </c>
      <c r="O322" s="65"/>
      <c r="P322" s="188">
        <f>O322*H322</f>
        <v>0</v>
      </c>
      <c r="Q322" s="188">
        <v>0</v>
      </c>
      <c r="R322" s="188">
        <f>Q322*H322</f>
        <v>0</v>
      </c>
      <c r="S322" s="188">
        <v>4.5999999999999999E-2</v>
      </c>
      <c r="T322" s="189">
        <f>S322*H322</f>
        <v>28.898579999999999</v>
      </c>
      <c r="U322" s="35"/>
      <c r="V322" s="35"/>
      <c r="W322" s="35"/>
      <c r="X322" s="35"/>
      <c r="Y322" s="35"/>
      <c r="Z322" s="35"/>
      <c r="AA322" s="35"/>
      <c r="AB322" s="35"/>
      <c r="AC322" s="35"/>
      <c r="AD322" s="35"/>
      <c r="AE322" s="35"/>
      <c r="AR322" s="190" t="s">
        <v>166</v>
      </c>
      <c r="AT322" s="190" t="s">
        <v>161</v>
      </c>
      <c r="AU322" s="190" t="s">
        <v>77</v>
      </c>
      <c r="AY322" s="18" t="s">
        <v>159</v>
      </c>
      <c r="BE322" s="191">
        <f>IF(N322="základní",J322,0)</f>
        <v>0</v>
      </c>
      <c r="BF322" s="191">
        <f>IF(N322="snížená",J322,0)</f>
        <v>0</v>
      </c>
      <c r="BG322" s="191">
        <f>IF(N322="zákl. přenesená",J322,0)</f>
        <v>0</v>
      </c>
      <c r="BH322" s="191">
        <f>IF(N322="sníž. přenesená",J322,0)</f>
        <v>0</v>
      </c>
      <c r="BI322" s="191">
        <f>IF(N322="nulová",J322,0)</f>
        <v>0</v>
      </c>
      <c r="BJ322" s="18" t="s">
        <v>75</v>
      </c>
      <c r="BK322" s="191">
        <f>ROUND(I322*H322,2)</f>
        <v>0</v>
      </c>
      <c r="BL322" s="18" t="s">
        <v>166</v>
      </c>
      <c r="BM322" s="190" t="s">
        <v>496</v>
      </c>
    </row>
    <row r="323" spans="1:65" s="13" customFormat="1" ht="11.25">
      <c r="B323" s="192"/>
      <c r="C323" s="193"/>
      <c r="D323" s="194" t="s">
        <v>168</v>
      </c>
      <c r="E323" s="195" t="s">
        <v>19</v>
      </c>
      <c r="F323" s="196" t="s">
        <v>360</v>
      </c>
      <c r="G323" s="193"/>
      <c r="H323" s="197">
        <v>59.95</v>
      </c>
      <c r="I323" s="198"/>
      <c r="J323" s="193"/>
      <c r="K323" s="193"/>
      <c r="L323" s="199"/>
      <c r="M323" s="200"/>
      <c r="N323" s="201"/>
      <c r="O323" s="201"/>
      <c r="P323" s="201"/>
      <c r="Q323" s="201"/>
      <c r="R323" s="201"/>
      <c r="S323" s="201"/>
      <c r="T323" s="202"/>
      <c r="AT323" s="203" t="s">
        <v>168</v>
      </c>
      <c r="AU323" s="203" t="s">
        <v>77</v>
      </c>
      <c r="AV323" s="13" t="s">
        <v>77</v>
      </c>
      <c r="AW323" s="13" t="s">
        <v>30</v>
      </c>
      <c r="AX323" s="13" t="s">
        <v>68</v>
      </c>
      <c r="AY323" s="203" t="s">
        <v>159</v>
      </c>
    </row>
    <row r="324" spans="1:65" s="13" customFormat="1" ht="11.25">
      <c r="B324" s="192"/>
      <c r="C324" s="193"/>
      <c r="D324" s="194" t="s">
        <v>168</v>
      </c>
      <c r="E324" s="195" t="s">
        <v>19</v>
      </c>
      <c r="F324" s="196" t="s">
        <v>361</v>
      </c>
      <c r="G324" s="193"/>
      <c r="H324" s="197">
        <v>55.22</v>
      </c>
      <c r="I324" s="198"/>
      <c r="J324" s="193"/>
      <c r="K324" s="193"/>
      <c r="L324" s="199"/>
      <c r="M324" s="200"/>
      <c r="N324" s="201"/>
      <c r="O324" s="201"/>
      <c r="P324" s="201"/>
      <c r="Q324" s="201"/>
      <c r="R324" s="201"/>
      <c r="S324" s="201"/>
      <c r="T324" s="202"/>
      <c r="AT324" s="203" t="s">
        <v>168</v>
      </c>
      <c r="AU324" s="203" t="s">
        <v>77</v>
      </c>
      <c r="AV324" s="13" t="s">
        <v>77</v>
      </c>
      <c r="AW324" s="13" t="s">
        <v>30</v>
      </c>
      <c r="AX324" s="13" t="s">
        <v>68</v>
      </c>
      <c r="AY324" s="203" t="s">
        <v>159</v>
      </c>
    </row>
    <row r="325" spans="1:65" s="13" customFormat="1" ht="11.25">
      <c r="B325" s="192"/>
      <c r="C325" s="193"/>
      <c r="D325" s="194" t="s">
        <v>168</v>
      </c>
      <c r="E325" s="195" t="s">
        <v>19</v>
      </c>
      <c r="F325" s="196" t="s">
        <v>362</v>
      </c>
      <c r="G325" s="193"/>
      <c r="H325" s="197">
        <v>31.46</v>
      </c>
      <c r="I325" s="198"/>
      <c r="J325" s="193"/>
      <c r="K325" s="193"/>
      <c r="L325" s="199"/>
      <c r="M325" s="200"/>
      <c r="N325" s="201"/>
      <c r="O325" s="201"/>
      <c r="P325" s="201"/>
      <c r="Q325" s="201"/>
      <c r="R325" s="201"/>
      <c r="S325" s="201"/>
      <c r="T325" s="202"/>
      <c r="AT325" s="203" t="s">
        <v>168</v>
      </c>
      <c r="AU325" s="203" t="s">
        <v>77</v>
      </c>
      <c r="AV325" s="13" t="s">
        <v>77</v>
      </c>
      <c r="AW325" s="13" t="s">
        <v>30</v>
      </c>
      <c r="AX325" s="13" t="s">
        <v>68</v>
      </c>
      <c r="AY325" s="203" t="s">
        <v>159</v>
      </c>
    </row>
    <row r="326" spans="1:65" s="13" customFormat="1" ht="11.25">
      <c r="B326" s="192"/>
      <c r="C326" s="193"/>
      <c r="D326" s="194" t="s">
        <v>168</v>
      </c>
      <c r="E326" s="195" t="s">
        <v>19</v>
      </c>
      <c r="F326" s="196" t="s">
        <v>363</v>
      </c>
      <c r="G326" s="193"/>
      <c r="H326" s="197">
        <v>29.92</v>
      </c>
      <c r="I326" s="198"/>
      <c r="J326" s="193"/>
      <c r="K326" s="193"/>
      <c r="L326" s="199"/>
      <c r="M326" s="200"/>
      <c r="N326" s="201"/>
      <c r="O326" s="201"/>
      <c r="P326" s="201"/>
      <c r="Q326" s="201"/>
      <c r="R326" s="201"/>
      <c r="S326" s="201"/>
      <c r="T326" s="202"/>
      <c r="AT326" s="203" t="s">
        <v>168</v>
      </c>
      <c r="AU326" s="203" t="s">
        <v>77</v>
      </c>
      <c r="AV326" s="13" t="s">
        <v>77</v>
      </c>
      <c r="AW326" s="13" t="s">
        <v>30</v>
      </c>
      <c r="AX326" s="13" t="s">
        <v>68</v>
      </c>
      <c r="AY326" s="203" t="s">
        <v>159</v>
      </c>
    </row>
    <row r="327" spans="1:65" s="13" customFormat="1" ht="11.25">
      <c r="B327" s="192"/>
      <c r="C327" s="193"/>
      <c r="D327" s="194" t="s">
        <v>168</v>
      </c>
      <c r="E327" s="195" t="s">
        <v>19</v>
      </c>
      <c r="F327" s="196" t="s">
        <v>364</v>
      </c>
      <c r="G327" s="193"/>
      <c r="H327" s="197">
        <v>32.78</v>
      </c>
      <c r="I327" s="198"/>
      <c r="J327" s="193"/>
      <c r="K327" s="193"/>
      <c r="L327" s="199"/>
      <c r="M327" s="200"/>
      <c r="N327" s="201"/>
      <c r="O327" s="201"/>
      <c r="P327" s="201"/>
      <c r="Q327" s="201"/>
      <c r="R327" s="201"/>
      <c r="S327" s="201"/>
      <c r="T327" s="202"/>
      <c r="AT327" s="203" t="s">
        <v>168</v>
      </c>
      <c r="AU327" s="203" t="s">
        <v>77</v>
      </c>
      <c r="AV327" s="13" t="s">
        <v>77</v>
      </c>
      <c r="AW327" s="13" t="s">
        <v>30</v>
      </c>
      <c r="AX327" s="13" t="s">
        <v>68</v>
      </c>
      <c r="AY327" s="203" t="s">
        <v>159</v>
      </c>
    </row>
    <row r="328" spans="1:65" s="13" customFormat="1" ht="11.25">
      <c r="B328" s="192"/>
      <c r="C328" s="193"/>
      <c r="D328" s="194" t="s">
        <v>168</v>
      </c>
      <c r="E328" s="195" t="s">
        <v>19</v>
      </c>
      <c r="F328" s="196" t="s">
        <v>497</v>
      </c>
      <c r="G328" s="193"/>
      <c r="H328" s="197">
        <v>44.7</v>
      </c>
      <c r="I328" s="198"/>
      <c r="J328" s="193"/>
      <c r="K328" s="193"/>
      <c r="L328" s="199"/>
      <c r="M328" s="200"/>
      <c r="N328" s="201"/>
      <c r="O328" s="201"/>
      <c r="P328" s="201"/>
      <c r="Q328" s="201"/>
      <c r="R328" s="201"/>
      <c r="S328" s="201"/>
      <c r="T328" s="202"/>
      <c r="AT328" s="203" t="s">
        <v>168</v>
      </c>
      <c r="AU328" s="203" t="s">
        <v>77</v>
      </c>
      <c r="AV328" s="13" t="s">
        <v>77</v>
      </c>
      <c r="AW328" s="13" t="s">
        <v>30</v>
      </c>
      <c r="AX328" s="13" t="s">
        <v>68</v>
      </c>
      <c r="AY328" s="203" t="s">
        <v>159</v>
      </c>
    </row>
    <row r="329" spans="1:65" s="13" customFormat="1" ht="11.25">
      <c r="B329" s="192"/>
      <c r="C329" s="193"/>
      <c r="D329" s="194" t="s">
        <v>168</v>
      </c>
      <c r="E329" s="195" t="s">
        <v>19</v>
      </c>
      <c r="F329" s="196" t="s">
        <v>498</v>
      </c>
      <c r="G329" s="193"/>
      <c r="H329" s="197">
        <v>44.79</v>
      </c>
      <c r="I329" s="198"/>
      <c r="J329" s="193"/>
      <c r="K329" s="193"/>
      <c r="L329" s="199"/>
      <c r="M329" s="200"/>
      <c r="N329" s="201"/>
      <c r="O329" s="201"/>
      <c r="P329" s="201"/>
      <c r="Q329" s="201"/>
      <c r="R329" s="201"/>
      <c r="S329" s="201"/>
      <c r="T329" s="202"/>
      <c r="AT329" s="203" t="s">
        <v>168</v>
      </c>
      <c r="AU329" s="203" t="s">
        <v>77</v>
      </c>
      <c r="AV329" s="13" t="s">
        <v>77</v>
      </c>
      <c r="AW329" s="13" t="s">
        <v>30</v>
      </c>
      <c r="AX329" s="13" t="s">
        <v>68</v>
      </c>
      <c r="AY329" s="203" t="s">
        <v>159</v>
      </c>
    </row>
    <row r="330" spans="1:65" s="13" customFormat="1" ht="11.25">
      <c r="B330" s="192"/>
      <c r="C330" s="193"/>
      <c r="D330" s="194" t="s">
        <v>168</v>
      </c>
      <c r="E330" s="195" t="s">
        <v>19</v>
      </c>
      <c r="F330" s="196" t="s">
        <v>499</v>
      </c>
      <c r="G330" s="193"/>
      <c r="H330" s="197">
        <v>39.6</v>
      </c>
      <c r="I330" s="198"/>
      <c r="J330" s="193"/>
      <c r="K330" s="193"/>
      <c r="L330" s="199"/>
      <c r="M330" s="200"/>
      <c r="N330" s="201"/>
      <c r="O330" s="201"/>
      <c r="P330" s="201"/>
      <c r="Q330" s="201"/>
      <c r="R330" s="201"/>
      <c r="S330" s="201"/>
      <c r="T330" s="202"/>
      <c r="AT330" s="203" t="s">
        <v>168</v>
      </c>
      <c r="AU330" s="203" t="s">
        <v>77</v>
      </c>
      <c r="AV330" s="13" t="s">
        <v>77</v>
      </c>
      <c r="AW330" s="13" t="s">
        <v>30</v>
      </c>
      <c r="AX330" s="13" t="s">
        <v>68</v>
      </c>
      <c r="AY330" s="203" t="s">
        <v>159</v>
      </c>
    </row>
    <row r="331" spans="1:65" s="13" customFormat="1" ht="11.25">
      <c r="B331" s="192"/>
      <c r="C331" s="193"/>
      <c r="D331" s="194" t="s">
        <v>168</v>
      </c>
      <c r="E331" s="195" t="s">
        <v>19</v>
      </c>
      <c r="F331" s="196" t="s">
        <v>500</v>
      </c>
      <c r="G331" s="193"/>
      <c r="H331" s="197">
        <v>51.3</v>
      </c>
      <c r="I331" s="198"/>
      <c r="J331" s="193"/>
      <c r="K331" s="193"/>
      <c r="L331" s="199"/>
      <c r="M331" s="200"/>
      <c r="N331" s="201"/>
      <c r="O331" s="201"/>
      <c r="P331" s="201"/>
      <c r="Q331" s="201"/>
      <c r="R331" s="201"/>
      <c r="S331" s="201"/>
      <c r="T331" s="202"/>
      <c r="AT331" s="203" t="s">
        <v>168</v>
      </c>
      <c r="AU331" s="203" t="s">
        <v>77</v>
      </c>
      <c r="AV331" s="13" t="s">
        <v>77</v>
      </c>
      <c r="AW331" s="13" t="s">
        <v>30</v>
      </c>
      <c r="AX331" s="13" t="s">
        <v>68</v>
      </c>
      <c r="AY331" s="203" t="s">
        <v>159</v>
      </c>
    </row>
    <row r="332" spans="1:65" s="13" customFormat="1" ht="11.25">
      <c r="B332" s="192"/>
      <c r="C332" s="193"/>
      <c r="D332" s="194" t="s">
        <v>168</v>
      </c>
      <c r="E332" s="195" t="s">
        <v>19</v>
      </c>
      <c r="F332" s="196" t="s">
        <v>283</v>
      </c>
      <c r="G332" s="193"/>
      <c r="H332" s="197">
        <v>52.83</v>
      </c>
      <c r="I332" s="198"/>
      <c r="J332" s="193"/>
      <c r="K332" s="193"/>
      <c r="L332" s="199"/>
      <c r="M332" s="200"/>
      <c r="N332" s="201"/>
      <c r="O332" s="201"/>
      <c r="P332" s="201"/>
      <c r="Q332" s="201"/>
      <c r="R332" s="201"/>
      <c r="S332" s="201"/>
      <c r="T332" s="202"/>
      <c r="AT332" s="203" t="s">
        <v>168</v>
      </c>
      <c r="AU332" s="203" t="s">
        <v>77</v>
      </c>
      <c r="AV332" s="13" t="s">
        <v>77</v>
      </c>
      <c r="AW332" s="13" t="s">
        <v>30</v>
      </c>
      <c r="AX332" s="13" t="s">
        <v>68</v>
      </c>
      <c r="AY332" s="203" t="s">
        <v>159</v>
      </c>
    </row>
    <row r="333" spans="1:65" s="13" customFormat="1" ht="11.25">
      <c r="B333" s="192"/>
      <c r="C333" s="193"/>
      <c r="D333" s="194" t="s">
        <v>168</v>
      </c>
      <c r="E333" s="195" t="s">
        <v>19</v>
      </c>
      <c r="F333" s="196" t="s">
        <v>284</v>
      </c>
      <c r="G333" s="193"/>
      <c r="H333" s="197">
        <v>55.8</v>
      </c>
      <c r="I333" s="198"/>
      <c r="J333" s="193"/>
      <c r="K333" s="193"/>
      <c r="L333" s="199"/>
      <c r="M333" s="200"/>
      <c r="N333" s="201"/>
      <c r="O333" s="201"/>
      <c r="P333" s="201"/>
      <c r="Q333" s="201"/>
      <c r="R333" s="201"/>
      <c r="S333" s="201"/>
      <c r="T333" s="202"/>
      <c r="AT333" s="203" t="s">
        <v>168</v>
      </c>
      <c r="AU333" s="203" t="s">
        <v>77</v>
      </c>
      <c r="AV333" s="13" t="s">
        <v>77</v>
      </c>
      <c r="AW333" s="13" t="s">
        <v>30</v>
      </c>
      <c r="AX333" s="13" t="s">
        <v>68</v>
      </c>
      <c r="AY333" s="203" t="s">
        <v>159</v>
      </c>
    </row>
    <row r="334" spans="1:65" s="13" customFormat="1" ht="11.25">
      <c r="B334" s="192"/>
      <c r="C334" s="193"/>
      <c r="D334" s="194" t="s">
        <v>168</v>
      </c>
      <c r="E334" s="195" t="s">
        <v>19</v>
      </c>
      <c r="F334" s="196" t="s">
        <v>285</v>
      </c>
      <c r="G334" s="193"/>
      <c r="H334" s="197">
        <v>46.44</v>
      </c>
      <c r="I334" s="198"/>
      <c r="J334" s="193"/>
      <c r="K334" s="193"/>
      <c r="L334" s="199"/>
      <c r="M334" s="200"/>
      <c r="N334" s="201"/>
      <c r="O334" s="201"/>
      <c r="P334" s="201"/>
      <c r="Q334" s="201"/>
      <c r="R334" s="201"/>
      <c r="S334" s="201"/>
      <c r="T334" s="202"/>
      <c r="AT334" s="203" t="s">
        <v>168</v>
      </c>
      <c r="AU334" s="203" t="s">
        <v>77</v>
      </c>
      <c r="AV334" s="13" t="s">
        <v>77</v>
      </c>
      <c r="AW334" s="13" t="s">
        <v>30</v>
      </c>
      <c r="AX334" s="13" t="s">
        <v>68</v>
      </c>
      <c r="AY334" s="203" t="s">
        <v>159</v>
      </c>
    </row>
    <row r="335" spans="1:65" s="13" customFormat="1" ht="11.25">
      <c r="B335" s="192"/>
      <c r="C335" s="193"/>
      <c r="D335" s="194" t="s">
        <v>168</v>
      </c>
      <c r="E335" s="195" t="s">
        <v>19</v>
      </c>
      <c r="F335" s="196" t="s">
        <v>286</v>
      </c>
      <c r="G335" s="193"/>
      <c r="H335" s="197">
        <v>14.56</v>
      </c>
      <c r="I335" s="198"/>
      <c r="J335" s="193"/>
      <c r="K335" s="193"/>
      <c r="L335" s="199"/>
      <c r="M335" s="200"/>
      <c r="N335" s="201"/>
      <c r="O335" s="201"/>
      <c r="P335" s="201"/>
      <c r="Q335" s="201"/>
      <c r="R335" s="201"/>
      <c r="S335" s="201"/>
      <c r="T335" s="202"/>
      <c r="AT335" s="203" t="s">
        <v>168</v>
      </c>
      <c r="AU335" s="203" t="s">
        <v>77</v>
      </c>
      <c r="AV335" s="13" t="s">
        <v>77</v>
      </c>
      <c r="AW335" s="13" t="s">
        <v>30</v>
      </c>
      <c r="AX335" s="13" t="s">
        <v>68</v>
      </c>
      <c r="AY335" s="203" t="s">
        <v>159</v>
      </c>
    </row>
    <row r="336" spans="1:65" s="13" customFormat="1" ht="11.25">
      <c r="B336" s="192"/>
      <c r="C336" s="193"/>
      <c r="D336" s="194" t="s">
        <v>168</v>
      </c>
      <c r="E336" s="195" t="s">
        <v>19</v>
      </c>
      <c r="F336" s="196" t="s">
        <v>287</v>
      </c>
      <c r="G336" s="193"/>
      <c r="H336" s="197">
        <v>68.88</v>
      </c>
      <c r="I336" s="198"/>
      <c r="J336" s="193"/>
      <c r="K336" s="193"/>
      <c r="L336" s="199"/>
      <c r="M336" s="200"/>
      <c r="N336" s="201"/>
      <c r="O336" s="201"/>
      <c r="P336" s="201"/>
      <c r="Q336" s="201"/>
      <c r="R336" s="201"/>
      <c r="S336" s="201"/>
      <c r="T336" s="202"/>
      <c r="AT336" s="203" t="s">
        <v>168</v>
      </c>
      <c r="AU336" s="203" t="s">
        <v>77</v>
      </c>
      <c r="AV336" s="13" t="s">
        <v>77</v>
      </c>
      <c r="AW336" s="13" t="s">
        <v>30</v>
      </c>
      <c r="AX336" s="13" t="s">
        <v>68</v>
      </c>
      <c r="AY336" s="203" t="s">
        <v>159</v>
      </c>
    </row>
    <row r="337" spans="1:65" s="14" customFormat="1" ht="11.25">
      <c r="B337" s="204"/>
      <c r="C337" s="205"/>
      <c r="D337" s="194" t="s">
        <v>168</v>
      </c>
      <c r="E337" s="206" t="s">
        <v>19</v>
      </c>
      <c r="F337" s="207" t="s">
        <v>171</v>
      </c>
      <c r="G337" s="205"/>
      <c r="H337" s="208">
        <v>628.23</v>
      </c>
      <c r="I337" s="209"/>
      <c r="J337" s="205"/>
      <c r="K337" s="205"/>
      <c r="L337" s="210"/>
      <c r="M337" s="211"/>
      <c r="N337" s="212"/>
      <c r="O337" s="212"/>
      <c r="P337" s="212"/>
      <c r="Q337" s="212"/>
      <c r="R337" s="212"/>
      <c r="S337" s="212"/>
      <c r="T337" s="213"/>
      <c r="AT337" s="214" t="s">
        <v>168</v>
      </c>
      <c r="AU337" s="214" t="s">
        <v>77</v>
      </c>
      <c r="AV337" s="14" t="s">
        <v>166</v>
      </c>
      <c r="AW337" s="14" t="s">
        <v>30</v>
      </c>
      <c r="AX337" s="14" t="s">
        <v>75</v>
      </c>
      <c r="AY337" s="214" t="s">
        <v>159</v>
      </c>
    </row>
    <row r="338" spans="1:65" s="2" customFormat="1" ht="44.25" customHeight="1">
      <c r="A338" s="35"/>
      <c r="B338" s="36"/>
      <c r="C338" s="179" t="s">
        <v>501</v>
      </c>
      <c r="D338" s="179" t="s">
        <v>161</v>
      </c>
      <c r="E338" s="180" t="s">
        <v>502</v>
      </c>
      <c r="F338" s="181" t="s">
        <v>503</v>
      </c>
      <c r="G338" s="182" t="s">
        <v>164</v>
      </c>
      <c r="H338" s="183">
        <v>132.4</v>
      </c>
      <c r="I338" s="184"/>
      <c r="J338" s="185">
        <f>ROUND(I338*H338,2)</f>
        <v>0</v>
      </c>
      <c r="K338" s="181" t="s">
        <v>165</v>
      </c>
      <c r="L338" s="40"/>
      <c r="M338" s="186" t="s">
        <v>19</v>
      </c>
      <c r="N338" s="187" t="s">
        <v>39</v>
      </c>
      <c r="O338" s="65"/>
      <c r="P338" s="188">
        <f>O338*H338</f>
        <v>0</v>
      </c>
      <c r="Q338" s="188">
        <v>0</v>
      </c>
      <c r="R338" s="188">
        <f>Q338*H338</f>
        <v>0</v>
      </c>
      <c r="S338" s="188">
        <v>7.0000000000000001E-3</v>
      </c>
      <c r="T338" s="189">
        <f>S338*H338</f>
        <v>0.92680000000000007</v>
      </c>
      <c r="U338" s="35"/>
      <c r="V338" s="35"/>
      <c r="W338" s="35"/>
      <c r="X338" s="35"/>
      <c r="Y338" s="35"/>
      <c r="Z338" s="35"/>
      <c r="AA338" s="35"/>
      <c r="AB338" s="35"/>
      <c r="AC338" s="35"/>
      <c r="AD338" s="35"/>
      <c r="AE338" s="35"/>
      <c r="AR338" s="190" t="s">
        <v>166</v>
      </c>
      <c r="AT338" s="190" t="s">
        <v>161</v>
      </c>
      <c r="AU338" s="190" t="s">
        <v>77</v>
      </c>
      <c r="AY338" s="18" t="s">
        <v>159</v>
      </c>
      <c r="BE338" s="191">
        <f>IF(N338="základní",J338,0)</f>
        <v>0</v>
      </c>
      <c r="BF338" s="191">
        <f>IF(N338="snížená",J338,0)</f>
        <v>0</v>
      </c>
      <c r="BG338" s="191">
        <f>IF(N338="zákl. přenesená",J338,0)</f>
        <v>0</v>
      </c>
      <c r="BH338" s="191">
        <f>IF(N338="sníž. přenesená",J338,0)</f>
        <v>0</v>
      </c>
      <c r="BI338" s="191">
        <f>IF(N338="nulová",J338,0)</f>
        <v>0</v>
      </c>
      <c r="BJ338" s="18" t="s">
        <v>75</v>
      </c>
      <c r="BK338" s="191">
        <f>ROUND(I338*H338,2)</f>
        <v>0</v>
      </c>
      <c r="BL338" s="18" t="s">
        <v>166</v>
      </c>
      <c r="BM338" s="190" t="s">
        <v>504</v>
      </c>
    </row>
    <row r="339" spans="1:65" s="2" customFormat="1" ht="44.25" customHeight="1">
      <c r="A339" s="35"/>
      <c r="B339" s="36"/>
      <c r="C339" s="179" t="s">
        <v>505</v>
      </c>
      <c r="D339" s="179" t="s">
        <v>161</v>
      </c>
      <c r="E339" s="180" t="s">
        <v>506</v>
      </c>
      <c r="F339" s="181" t="s">
        <v>507</v>
      </c>
      <c r="G339" s="182" t="s">
        <v>164</v>
      </c>
      <c r="H339" s="183">
        <v>462.54</v>
      </c>
      <c r="I339" s="184"/>
      <c r="J339" s="185">
        <f>ROUND(I339*H339,2)</f>
        <v>0</v>
      </c>
      <c r="K339" s="181" t="s">
        <v>165</v>
      </c>
      <c r="L339" s="40"/>
      <c r="M339" s="186" t="s">
        <v>19</v>
      </c>
      <c r="N339" s="187" t="s">
        <v>39</v>
      </c>
      <c r="O339" s="65"/>
      <c r="P339" s="188">
        <f>O339*H339</f>
        <v>0</v>
      </c>
      <c r="Q339" s="188">
        <v>0</v>
      </c>
      <c r="R339" s="188">
        <f>Q339*H339</f>
        <v>0</v>
      </c>
      <c r="S339" s="188">
        <v>1.4E-2</v>
      </c>
      <c r="T339" s="189">
        <f>S339*H339</f>
        <v>6.4755600000000006</v>
      </c>
      <c r="U339" s="35"/>
      <c r="V339" s="35"/>
      <c r="W339" s="35"/>
      <c r="X339" s="35"/>
      <c r="Y339" s="35"/>
      <c r="Z339" s="35"/>
      <c r="AA339" s="35"/>
      <c r="AB339" s="35"/>
      <c r="AC339" s="35"/>
      <c r="AD339" s="35"/>
      <c r="AE339" s="35"/>
      <c r="AR339" s="190" t="s">
        <v>166</v>
      </c>
      <c r="AT339" s="190" t="s">
        <v>161</v>
      </c>
      <c r="AU339" s="190" t="s">
        <v>77</v>
      </c>
      <c r="AY339" s="18" t="s">
        <v>159</v>
      </c>
      <c r="BE339" s="191">
        <f>IF(N339="základní",J339,0)</f>
        <v>0</v>
      </c>
      <c r="BF339" s="191">
        <f>IF(N339="snížená",J339,0)</f>
        <v>0</v>
      </c>
      <c r="BG339" s="191">
        <f>IF(N339="zákl. přenesená",J339,0)</f>
        <v>0</v>
      </c>
      <c r="BH339" s="191">
        <f>IF(N339="sníž. přenesená",J339,0)</f>
        <v>0</v>
      </c>
      <c r="BI339" s="191">
        <f>IF(N339="nulová",J339,0)</f>
        <v>0</v>
      </c>
      <c r="BJ339" s="18" t="s">
        <v>75</v>
      </c>
      <c r="BK339" s="191">
        <f>ROUND(I339*H339,2)</f>
        <v>0</v>
      </c>
      <c r="BL339" s="18" t="s">
        <v>166</v>
      </c>
      <c r="BM339" s="190" t="s">
        <v>508</v>
      </c>
    </row>
    <row r="340" spans="1:65" s="13" customFormat="1" ht="11.25">
      <c r="B340" s="192"/>
      <c r="C340" s="193"/>
      <c r="D340" s="194" t="s">
        <v>168</v>
      </c>
      <c r="E340" s="195" t="s">
        <v>19</v>
      </c>
      <c r="F340" s="196" t="s">
        <v>317</v>
      </c>
      <c r="G340" s="193"/>
      <c r="H340" s="197">
        <v>39.055</v>
      </c>
      <c r="I340" s="198"/>
      <c r="J340" s="193"/>
      <c r="K340" s="193"/>
      <c r="L340" s="199"/>
      <c r="M340" s="200"/>
      <c r="N340" s="201"/>
      <c r="O340" s="201"/>
      <c r="P340" s="201"/>
      <c r="Q340" s="201"/>
      <c r="R340" s="201"/>
      <c r="S340" s="201"/>
      <c r="T340" s="202"/>
      <c r="AT340" s="203" t="s">
        <v>168</v>
      </c>
      <c r="AU340" s="203" t="s">
        <v>77</v>
      </c>
      <c r="AV340" s="13" t="s">
        <v>77</v>
      </c>
      <c r="AW340" s="13" t="s">
        <v>30</v>
      </c>
      <c r="AX340" s="13" t="s">
        <v>68</v>
      </c>
      <c r="AY340" s="203" t="s">
        <v>159</v>
      </c>
    </row>
    <row r="341" spans="1:65" s="13" customFormat="1" ht="11.25">
      <c r="B341" s="192"/>
      <c r="C341" s="193"/>
      <c r="D341" s="194" t="s">
        <v>168</v>
      </c>
      <c r="E341" s="195" t="s">
        <v>19</v>
      </c>
      <c r="F341" s="196" t="s">
        <v>318</v>
      </c>
      <c r="G341" s="193"/>
      <c r="H341" s="197">
        <v>42.704999999999998</v>
      </c>
      <c r="I341" s="198"/>
      <c r="J341" s="193"/>
      <c r="K341" s="193"/>
      <c r="L341" s="199"/>
      <c r="M341" s="200"/>
      <c r="N341" s="201"/>
      <c r="O341" s="201"/>
      <c r="P341" s="201"/>
      <c r="Q341" s="201"/>
      <c r="R341" s="201"/>
      <c r="S341" s="201"/>
      <c r="T341" s="202"/>
      <c r="AT341" s="203" t="s">
        <v>168</v>
      </c>
      <c r="AU341" s="203" t="s">
        <v>77</v>
      </c>
      <c r="AV341" s="13" t="s">
        <v>77</v>
      </c>
      <c r="AW341" s="13" t="s">
        <v>30</v>
      </c>
      <c r="AX341" s="13" t="s">
        <v>68</v>
      </c>
      <c r="AY341" s="203" t="s">
        <v>159</v>
      </c>
    </row>
    <row r="342" spans="1:65" s="13" customFormat="1" ht="11.25">
      <c r="B342" s="192"/>
      <c r="C342" s="193"/>
      <c r="D342" s="194" t="s">
        <v>168</v>
      </c>
      <c r="E342" s="195" t="s">
        <v>19</v>
      </c>
      <c r="F342" s="196" t="s">
        <v>319</v>
      </c>
      <c r="G342" s="193"/>
      <c r="H342" s="197">
        <v>-8.91</v>
      </c>
      <c r="I342" s="198"/>
      <c r="J342" s="193"/>
      <c r="K342" s="193"/>
      <c r="L342" s="199"/>
      <c r="M342" s="200"/>
      <c r="N342" s="201"/>
      <c r="O342" s="201"/>
      <c r="P342" s="201"/>
      <c r="Q342" s="201"/>
      <c r="R342" s="201"/>
      <c r="S342" s="201"/>
      <c r="T342" s="202"/>
      <c r="AT342" s="203" t="s">
        <v>168</v>
      </c>
      <c r="AU342" s="203" t="s">
        <v>77</v>
      </c>
      <c r="AV342" s="13" t="s">
        <v>77</v>
      </c>
      <c r="AW342" s="13" t="s">
        <v>30</v>
      </c>
      <c r="AX342" s="13" t="s">
        <v>68</v>
      </c>
      <c r="AY342" s="203" t="s">
        <v>159</v>
      </c>
    </row>
    <row r="343" spans="1:65" s="15" customFormat="1" ht="11.25">
      <c r="B343" s="225"/>
      <c r="C343" s="226"/>
      <c r="D343" s="194" t="s">
        <v>168</v>
      </c>
      <c r="E343" s="227" t="s">
        <v>19</v>
      </c>
      <c r="F343" s="228" t="s">
        <v>320</v>
      </c>
      <c r="G343" s="226"/>
      <c r="H343" s="227" t="s">
        <v>19</v>
      </c>
      <c r="I343" s="229"/>
      <c r="J343" s="226"/>
      <c r="K343" s="226"/>
      <c r="L343" s="230"/>
      <c r="M343" s="231"/>
      <c r="N343" s="232"/>
      <c r="O343" s="232"/>
      <c r="P343" s="232"/>
      <c r="Q343" s="232"/>
      <c r="R343" s="232"/>
      <c r="S343" s="232"/>
      <c r="T343" s="233"/>
      <c r="AT343" s="234" t="s">
        <v>168</v>
      </c>
      <c r="AU343" s="234" t="s">
        <v>77</v>
      </c>
      <c r="AV343" s="15" t="s">
        <v>75</v>
      </c>
      <c r="AW343" s="15" t="s">
        <v>30</v>
      </c>
      <c r="AX343" s="15" t="s">
        <v>68</v>
      </c>
      <c r="AY343" s="234" t="s">
        <v>159</v>
      </c>
    </row>
    <row r="344" spans="1:65" s="13" customFormat="1" ht="11.25">
      <c r="B344" s="192"/>
      <c r="C344" s="193"/>
      <c r="D344" s="194" t="s">
        <v>168</v>
      </c>
      <c r="E344" s="195" t="s">
        <v>19</v>
      </c>
      <c r="F344" s="196" t="s">
        <v>321</v>
      </c>
      <c r="G344" s="193"/>
      <c r="H344" s="197">
        <v>93.44</v>
      </c>
      <c r="I344" s="198"/>
      <c r="J344" s="193"/>
      <c r="K344" s="193"/>
      <c r="L344" s="199"/>
      <c r="M344" s="200"/>
      <c r="N344" s="201"/>
      <c r="O344" s="201"/>
      <c r="P344" s="201"/>
      <c r="Q344" s="201"/>
      <c r="R344" s="201"/>
      <c r="S344" s="201"/>
      <c r="T344" s="202"/>
      <c r="AT344" s="203" t="s">
        <v>168</v>
      </c>
      <c r="AU344" s="203" t="s">
        <v>77</v>
      </c>
      <c r="AV344" s="13" t="s">
        <v>77</v>
      </c>
      <c r="AW344" s="13" t="s">
        <v>30</v>
      </c>
      <c r="AX344" s="13" t="s">
        <v>68</v>
      </c>
      <c r="AY344" s="203" t="s">
        <v>159</v>
      </c>
    </row>
    <row r="345" spans="1:65" s="13" customFormat="1" ht="11.25">
      <c r="B345" s="192"/>
      <c r="C345" s="193"/>
      <c r="D345" s="194" t="s">
        <v>168</v>
      </c>
      <c r="E345" s="195" t="s">
        <v>19</v>
      </c>
      <c r="F345" s="196" t="s">
        <v>322</v>
      </c>
      <c r="G345" s="193"/>
      <c r="H345" s="197">
        <v>-4.93</v>
      </c>
      <c r="I345" s="198"/>
      <c r="J345" s="193"/>
      <c r="K345" s="193"/>
      <c r="L345" s="199"/>
      <c r="M345" s="200"/>
      <c r="N345" s="201"/>
      <c r="O345" s="201"/>
      <c r="P345" s="201"/>
      <c r="Q345" s="201"/>
      <c r="R345" s="201"/>
      <c r="S345" s="201"/>
      <c r="T345" s="202"/>
      <c r="AT345" s="203" t="s">
        <v>168</v>
      </c>
      <c r="AU345" s="203" t="s">
        <v>77</v>
      </c>
      <c r="AV345" s="13" t="s">
        <v>77</v>
      </c>
      <c r="AW345" s="13" t="s">
        <v>30</v>
      </c>
      <c r="AX345" s="13" t="s">
        <v>68</v>
      </c>
      <c r="AY345" s="203" t="s">
        <v>159</v>
      </c>
    </row>
    <row r="346" spans="1:65" s="15" customFormat="1" ht="11.25">
      <c r="B346" s="225"/>
      <c r="C346" s="226"/>
      <c r="D346" s="194" t="s">
        <v>168</v>
      </c>
      <c r="E346" s="227" t="s">
        <v>19</v>
      </c>
      <c r="F346" s="228" t="s">
        <v>323</v>
      </c>
      <c r="G346" s="226"/>
      <c r="H346" s="227" t="s">
        <v>19</v>
      </c>
      <c r="I346" s="229"/>
      <c r="J346" s="226"/>
      <c r="K346" s="226"/>
      <c r="L346" s="230"/>
      <c r="M346" s="231"/>
      <c r="N346" s="232"/>
      <c r="O346" s="232"/>
      <c r="P346" s="232"/>
      <c r="Q346" s="232"/>
      <c r="R346" s="232"/>
      <c r="S346" s="232"/>
      <c r="T346" s="233"/>
      <c r="AT346" s="234" t="s">
        <v>168</v>
      </c>
      <c r="AU346" s="234" t="s">
        <v>77</v>
      </c>
      <c r="AV346" s="15" t="s">
        <v>75</v>
      </c>
      <c r="AW346" s="15" t="s">
        <v>30</v>
      </c>
      <c r="AX346" s="15" t="s">
        <v>68</v>
      </c>
      <c r="AY346" s="234" t="s">
        <v>159</v>
      </c>
    </row>
    <row r="347" spans="1:65" s="13" customFormat="1" ht="11.25">
      <c r="B347" s="192"/>
      <c r="C347" s="193"/>
      <c r="D347" s="194" t="s">
        <v>168</v>
      </c>
      <c r="E347" s="195" t="s">
        <v>19</v>
      </c>
      <c r="F347" s="196" t="s">
        <v>324</v>
      </c>
      <c r="G347" s="193"/>
      <c r="H347" s="197">
        <v>166.47</v>
      </c>
      <c r="I347" s="198"/>
      <c r="J347" s="193"/>
      <c r="K347" s="193"/>
      <c r="L347" s="199"/>
      <c r="M347" s="200"/>
      <c r="N347" s="201"/>
      <c r="O347" s="201"/>
      <c r="P347" s="201"/>
      <c r="Q347" s="201"/>
      <c r="R347" s="201"/>
      <c r="S347" s="201"/>
      <c r="T347" s="202"/>
      <c r="AT347" s="203" t="s">
        <v>168</v>
      </c>
      <c r="AU347" s="203" t="s">
        <v>77</v>
      </c>
      <c r="AV347" s="13" t="s">
        <v>77</v>
      </c>
      <c r="AW347" s="13" t="s">
        <v>30</v>
      </c>
      <c r="AX347" s="13" t="s">
        <v>68</v>
      </c>
      <c r="AY347" s="203" t="s">
        <v>159</v>
      </c>
    </row>
    <row r="348" spans="1:65" s="13" customFormat="1" ht="11.25">
      <c r="B348" s="192"/>
      <c r="C348" s="193"/>
      <c r="D348" s="194" t="s">
        <v>168</v>
      </c>
      <c r="E348" s="195" t="s">
        <v>19</v>
      </c>
      <c r="F348" s="196" t="s">
        <v>325</v>
      </c>
      <c r="G348" s="193"/>
      <c r="H348" s="197">
        <v>-13.06</v>
      </c>
      <c r="I348" s="198"/>
      <c r="J348" s="193"/>
      <c r="K348" s="193"/>
      <c r="L348" s="199"/>
      <c r="M348" s="200"/>
      <c r="N348" s="201"/>
      <c r="O348" s="201"/>
      <c r="P348" s="201"/>
      <c r="Q348" s="201"/>
      <c r="R348" s="201"/>
      <c r="S348" s="201"/>
      <c r="T348" s="202"/>
      <c r="AT348" s="203" t="s">
        <v>168</v>
      </c>
      <c r="AU348" s="203" t="s">
        <v>77</v>
      </c>
      <c r="AV348" s="13" t="s">
        <v>77</v>
      </c>
      <c r="AW348" s="13" t="s">
        <v>30</v>
      </c>
      <c r="AX348" s="13" t="s">
        <v>68</v>
      </c>
      <c r="AY348" s="203" t="s">
        <v>159</v>
      </c>
    </row>
    <row r="349" spans="1:65" s="15" customFormat="1" ht="11.25">
      <c r="B349" s="225"/>
      <c r="C349" s="226"/>
      <c r="D349" s="194" t="s">
        <v>168</v>
      </c>
      <c r="E349" s="227" t="s">
        <v>19</v>
      </c>
      <c r="F349" s="228" t="s">
        <v>326</v>
      </c>
      <c r="G349" s="226"/>
      <c r="H349" s="227" t="s">
        <v>19</v>
      </c>
      <c r="I349" s="229"/>
      <c r="J349" s="226"/>
      <c r="K349" s="226"/>
      <c r="L349" s="230"/>
      <c r="M349" s="231"/>
      <c r="N349" s="232"/>
      <c r="O349" s="232"/>
      <c r="P349" s="232"/>
      <c r="Q349" s="232"/>
      <c r="R349" s="232"/>
      <c r="S349" s="232"/>
      <c r="T349" s="233"/>
      <c r="AT349" s="234" t="s">
        <v>168</v>
      </c>
      <c r="AU349" s="234" t="s">
        <v>77</v>
      </c>
      <c r="AV349" s="15" t="s">
        <v>75</v>
      </c>
      <c r="AW349" s="15" t="s">
        <v>30</v>
      </c>
      <c r="AX349" s="15" t="s">
        <v>68</v>
      </c>
      <c r="AY349" s="234" t="s">
        <v>159</v>
      </c>
    </row>
    <row r="350" spans="1:65" s="13" customFormat="1" ht="11.25">
      <c r="B350" s="192"/>
      <c r="C350" s="193"/>
      <c r="D350" s="194" t="s">
        <v>168</v>
      </c>
      <c r="E350" s="195" t="s">
        <v>19</v>
      </c>
      <c r="F350" s="196" t="s">
        <v>324</v>
      </c>
      <c r="G350" s="193"/>
      <c r="H350" s="197">
        <v>166.47</v>
      </c>
      <c r="I350" s="198"/>
      <c r="J350" s="193"/>
      <c r="K350" s="193"/>
      <c r="L350" s="199"/>
      <c r="M350" s="200"/>
      <c r="N350" s="201"/>
      <c r="O350" s="201"/>
      <c r="P350" s="201"/>
      <c r="Q350" s="201"/>
      <c r="R350" s="201"/>
      <c r="S350" s="201"/>
      <c r="T350" s="202"/>
      <c r="AT350" s="203" t="s">
        <v>168</v>
      </c>
      <c r="AU350" s="203" t="s">
        <v>77</v>
      </c>
      <c r="AV350" s="13" t="s">
        <v>77</v>
      </c>
      <c r="AW350" s="13" t="s">
        <v>30</v>
      </c>
      <c r="AX350" s="13" t="s">
        <v>68</v>
      </c>
      <c r="AY350" s="203" t="s">
        <v>159</v>
      </c>
    </row>
    <row r="351" spans="1:65" s="13" customFormat="1" ht="11.25">
      <c r="B351" s="192"/>
      <c r="C351" s="193"/>
      <c r="D351" s="194" t="s">
        <v>168</v>
      </c>
      <c r="E351" s="195" t="s">
        <v>19</v>
      </c>
      <c r="F351" s="196" t="s">
        <v>327</v>
      </c>
      <c r="G351" s="193"/>
      <c r="H351" s="197">
        <v>-18.7</v>
      </c>
      <c r="I351" s="198"/>
      <c r="J351" s="193"/>
      <c r="K351" s="193"/>
      <c r="L351" s="199"/>
      <c r="M351" s="200"/>
      <c r="N351" s="201"/>
      <c r="O351" s="201"/>
      <c r="P351" s="201"/>
      <c r="Q351" s="201"/>
      <c r="R351" s="201"/>
      <c r="S351" s="201"/>
      <c r="T351" s="202"/>
      <c r="AT351" s="203" t="s">
        <v>168</v>
      </c>
      <c r="AU351" s="203" t="s">
        <v>77</v>
      </c>
      <c r="AV351" s="13" t="s">
        <v>77</v>
      </c>
      <c r="AW351" s="13" t="s">
        <v>30</v>
      </c>
      <c r="AX351" s="13" t="s">
        <v>68</v>
      </c>
      <c r="AY351" s="203" t="s">
        <v>159</v>
      </c>
    </row>
    <row r="352" spans="1:65" s="14" customFormat="1" ht="11.25">
      <c r="B352" s="204"/>
      <c r="C352" s="205"/>
      <c r="D352" s="194" t="s">
        <v>168</v>
      </c>
      <c r="E352" s="206" t="s">
        <v>19</v>
      </c>
      <c r="F352" s="207" t="s">
        <v>171</v>
      </c>
      <c r="G352" s="205"/>
      <c r="H352" s="208">
        <v>462.54</v>
      </c>
      <c r="I352" s="209"/>
      <c r="J352" s="205"/>
      <c r="K352" s="205"/>
      <c r="L352" s="210"/>
      <c r="M352" s="211"/>
      <c r="N352" s="212"/>
      <c r="O352" s="212"/>
      <c r="P352" s="212"/>
      <c r="Q352" s="212"/>
      <c r="R352" s="212"/>
      <c r="S352" s="212"/>
      <c r="T352" s="213"/>
      <c r="AT352" s="214" t="s">
        <v>168</v>
      </c>
      <c r="AU352" s="214" t="s">
        <v>77</v>
      </c>
      <c r="AV352" s="14" t="s">
        <v>166</v>
      </c>
      <c r="AW352" s="14" t="s">
        <v>30</v>
      </c>
      <c r="AX352" s="14" t="s">
        <v>75</v>
      </c>
      <c r="AY352" s="214" t="s">
        <v>159</v>
      </c>
    </row>
    <row r="353" spans="1:65" s="12" customFormat="1" ht="22.9" customHeight="1">
      <c r="B353" s="163"/>
      <c r="C353" s="164"/>
      <c r="D353" s="165" t="s">
        <v>67</v>
      </c>
      <c r="E353" s="177" t="s">
        <v>509</v>
      </c>
      <c r="F353" s="177" t="s">
        <v>510</v>
      </c>
      <c r="G353" s="164"/>
      <c r="H353" s="164"/>
      <c r="I353" s="167"/>
      <c r="J353" s="178">
        <f>BK353</f>
        <v>0</v>
      </c>
      <c r="K353" s="164"/>
      <c r="L353" s="169"/>
      <c r="M353" s="170"/>
      <c r="N353" s="171"/>
      <c r="O353" s="171"/>
      <c r="P353" s="172">
        <f>SUM(P354:P358)</f>
        <v>0</v>
      </c>
      <c r="Q353" s="171"/>
      <c r="R353" s="172">
        <f>SUM(R354:R358)</f>
        <v>0</v>
      </c>
      <c r="S353" s="171"/>
      <c r="T353" s="173">
        <f>SUM(T354:T358)</f>
        <v>0</v>
      </c>
      <c r="AR353" s="174" t="s">
        <v>75</v>
      </c>
      <c r="AT353" s="175" t="s">
        <v>67</v>
      </c>
      <c r="AU353" s="175" t="s">
        <v>75</v>
      </c>
      <c r="AY353" s="174" t="s">
        <v>159</v>
      </c>
      <c r="BK353" s="176">
        <f>SUM(BK354:BK358)</f>
        <v>0</v>
      </c>
    </row>
    <row r="354" spans="1:65" s="2" customFormat="1" ht="44.25" customHeight="1">
      <c r="A354" s="35"/>
      <c r="B354" s="36"/>
      <c r="C354" s="179" t="s">
        <v>511</v>
      </c>
      <c r="D354" s="179" t="s">
        <v>161</v>
      </c>
      <c r="E354" s="180" t="s">
        <v>512</v>
      </c>
      <c r="F354" s="181" t="s">
        <v>513</v>
      </c>
      <c r="G354" s="182" t="s">
        <v>199</v>
      </c>
      <c r="H354" s="183">
        <v>118.402</v>
      </c>
      <c r="I354" s="184"/>
      <c r="J354" s="185">
        <f>ROUND(I354*H354,2)</f>
        <v>0</v>
      </c>
      <c r="K354" s="181" t="s">
        <v>165</v>
      </c>
      <c r="L354" s="40"/>
      <c r="M354" s="186" t="s">
        <v>19</v>
      </c>
      <c r="N354" s="187" t="s">
        <v>39</v>
      </c>
      <c r="O354" s="65"/>
      <c r="P354" s="188">
        <f>O354*H354</f>
        <v>0</v>
      </c>
      <c r="Q354" s="188">
        <v>0</v>
      </c>
      <c r="R354" s="188">
        <f>Q354*H354</f>
        <v>0</v>
      </c>
      <c r="S354" s="188">
        <v>0</v>
      </c>
      <c r="T354" s="189">
        <f>S354*H354</f>
        <v>0</v>
      </c>
      <c r="U354" s="35"/>
      <c r="V354" s="35"/>
      <c r="W354" s="35"/>
      <c r="X354" s="35"/>
      <c r="Y354" s="35"/>
      <c r="Z354" s="35"/>
      <c r="AA354" s="35"/>
      <c r="AB354" s="35"/>
      <c r="AC354" s="35"/>
      <c r="AD354" s="35"/>
      <c r="AE354" s="35"/>
      <c r="AR354" s="190" t="s">
        <v>166</v>
      </c>
      <c r="AT354" s="190" t="s">
        <v>161</v>
      </c>
      <c r="AU354" s="190" t="s">
        <v>77</v>
      </c>
      <c r="AY354" s="18" t="s">
        <v>159</v>
      </c>
      <c r="BE354" s="191">
        <f>IF(N354="základní",J354,0)</f>
        <v>0</v>
      </c>
      <c r="BF354" s="191">
        <f>IF(N354="snížená",J354,0)</f>
        <v>0</v>
      </c>
      <c r="BG354" s="191">
        <f>IF(N354="zákl. přenesená",J354,0)</f>
        <v>0</v>
      </c>
      <c r="BH354" s="191">
        <f>IF(N354="sníž. přenesená",J354,0)</f>
        <v>0</v>
      </c>
      <c r="BI354" s="191">
        <f>IF(N354="nulová",J354,0)</f>
        <v>0</v>
      </c>
      <c r="BJ354" s="18" t="s">
        <v>75</v>
      </c>
      <c r="BK354" s="191">
        <f>ROUND(I354*H354,2)</f>
        <v>0</v>
      </c>
      <c r="BL354" s="18" t="s">
        <v>166</v>
      </c>
      <c r="BM354" s="190" t="s">
        <v>514</v>
      </c>
    </row>
    <row r="355" spans="1:65" s="2" customFormat="1" ht="33" customHeight="1">
      <c r="A355" s="35"/>
      <c r="B355" s="36"/>
      <c r="C355" s="179" t="s">
        <v>515</v>
      </c>
      <c r="D355" s="179" t="s">
        <v>161</v>
      </c>
      <c r="E355" s="180" t="s">
        <v>516</v>
      </c>
      <c r="F355" s="181" t="s">
        <v>517</v>
      </c>
      <c r="G355" s="182" t="s">
        <v>199</v>
      </c>
      <c r="H355" s="183">
        <v>118.402</v>
      </c>
      <c r="I355" s="184"/>
      <c r="J355" s="185">
        <f>ROUND(I355*H355,2)</f>
        <v>0</v>
      </c>
      <c r="K355" s="181" t="s">
        <v>165</v>
      </c>
      <c r="L355" s="40"/>
      <c r="M355" s="186" t="s">
        <v>19</v>
      </c>
      <c r="N355" s="187" t="s">
        <v>39</v>
      </c>
      <c r="O355" s="65"/>
      <c r="P355" s="188">
        <f>O355*H355</f>
        <v>0</v>
      </c>
      <c r="Q355" s="188">
        <v>0</v>
      </c>
      <c r="R355" s="188">
        <f>Q355*H355</f>
        <v>0</v>
      </c>
      <c r="S355" s="188">
        <v>0</v>
      </c>
      <c r="T355" s="189">
        <f>S355*H355</f>
        <v>0</v>
      </c>
      <c r="U355" s="35"/>
      <c r="V355" s="35"/>
      <c r="W355" s="35"/>
      <c r="X355" s="35"/>
      <c r="Y355" s="35"/>
      <c r="Z355" s="35"/>
      <c r="AA355" s="35"/>
      <c r="AB355" s="35"/>
      <c r="AC355" s="35"/>
      <c r="AD355" s="35"/>
      <c r="AE355" s="35"/>
      <c r="AR355" s="190" t="s">
        <v>166</v>
      </c>
      <c r="AT355" s="190" t="s">
        <v>161</v>
      </c>
      <c r="AU355" s="190" t="s">
        <v>77</v>
      </c>
      <c r="AY355" s="18" t="s">
        <v>159</v>
      </c>
      <c r="BE355" s="191">
        <f>IF(N355="základní",J355,0)</f>
        <v>0</v>
      </c>
      <c r="BF355" s="191">
        <f>IF(N355="snížená",J355,0)</f>
        <v>0</v>
      </c>
      <c r="BG355" s="191">
        <f>IF(N355="zákl. přenesená",J355,0)</f>
        <v>0</v>
      </c>
      <c r="BH355" s="191">
        <f>IF(N355="sníž. přenesená",J355,0)</f>
        <v>0</v>
      </c>
      <c r="BI355" s="191">
        <f>IF(N355="nulová",J355,0)</f>
        <v>0</v>
      </c>
      <c r="BJ355" s="18" t="s">
        <v>75</v>
      </c>
      <c r="BK355" s="191">
        <f>ROUND(I355*H355,2)</f>
        <v>0</v>
      </c>
      <c r="BL355" s="18" t="s">
        <v>166</v>
      </c>
      <c r="BM355" s="190" t="s">
        <v>518</v>
      </c>
    </row>
    <row r="356" spans="1:65" s="2" customFormat="1" ht="44.25" customHeight="1">
      <c r="A356" s="35"/>
      <c r="B356" s="36"/>
      <c r="C356" s="179" t="s">
        <v>519</v>
      </c>
      <c r="D356" s="179" t="s">
        <v>161</v>
      </c>
      <c r="E356" s="180" t="s">
        <v>520</v>
      </c>
      <c r="F356" s="181" t="s">
        <v>521</v>
      </c>
      <c r="G356" s="182" t="s">
        <v>199</v>
      </c>
      <c r="H356" s="183">
        <v>3640.96</v>
      </c>
      <c r="I356" s="184"/>
      <c r="J356" s="185">
        <f>ROUND(I356*H356,2)</f>
        <v>0</v>
      </c>
      <c r="K356" s="181" t="s">
        <v>165</v>
      </c>
      <c r="L356" s="40"/>
      <c r="M356" s="186" t="s">
        <v>19</v>
      </c>
      <c r="N356" s="187" t="s">
        <v>39</v>
      </c>
      <c r="O356" s="65"/>
      <c r="P356" s="188">
        <f>O356*H356</f>
        <v>0</v>
      </c>
      <c r="Q356" s="188">
        <v>0</v>
      </c>
      <c r="R356" s="188">
        <f>Q356*H356</f>
        <v>0</v>
      </c>
      <c r="S356" s="188">
        <v>0</v>
      </c>
      <c r="T356" s="189">
        <f>S356*H356</f>
        <v>0</v>
      </c>
      <c r="U356" s="35"/>
      <c r="V356" s="35"/>
      <c r="W356" s="35"/>
      <c r="X356" s="35"/>
      <c r="Y356" s="35"/>
      <c r="Z356" s="35"/>
      <c r="AA356" s="35"/>
      <c r="AB356" s="35"/>
      <c r="AC356" s="35"/>
      <c r="AD356" s="35"/>
      <c r="AE356" s="35"/>
      <c r="AR356" s="190" t="s">
        <v>166</v>
      </c>
      <c r="AT356" s="190" t="s">
        <v>161</v>
      </c>
      <c r="AU356" s="190" t="s">
        <v>77</v>
      </c>
      <c r="AY356" s="18" t="s">
        <v>159</v>
      </c>
      <c r="BE356" s="191">
        <f>IF(N356="základní",J356,0)</f>
        <v>0</v>
      </c>
      <c r="BF356" s="191">
        <f>IF(N356="snížená",J356,0)</f>
        <v>0</v>
      </c>
      <c r="BG356" s="191">
        <f>IF(N356="zákl. přenesená",J356,0)</f>
        <v>0</v>
      </c>
      <c r="BH356" s="191">
        <f>IF(N356="sníž. přenesená",J356,0)</f>
        <v>0</v>
      </c>
      <c r="BI356" s="191">
        <f>IF(N356="nulová",J356,0)</f>
        <v>0</v>
      </c>
      <c r="BJ356" s="18" t="s">
        <v>75</v>
      </c>
      <c r="BK356" s="191">
        <f>ROUND(I356*H356,2)</f>
        <v>0</v>
      </c>
      <c r="BL356" s="18" t="s">
        <v>166</v>
      </c>
      <c r="BM356" s="190" t="s">
        <v>522</v>
      </c>
    </row>
    <row r="357" spans="1:65" s="13" customFormat="1" ht="11.25">
      <c r="B357" s="192"/>
      <c r="C357" s="193"/>
      <c r="D357" s="194" t="s">
        <v>168</v>
      </c>
      <c r="E357" s="195" t="s">
        <v>19</v>
      </c>
      <c r="F357" s="196" t="s">
        <v>523</v>
      </c>
      <c r="G357" s="193"/>
      <c r="H357" s="197">
        <v>3640.96</v>
      </c>
      <c r="I357" s="198"/>
      <c r="J357" s="193"/>
      <c r="K357" s="193"/>
      <c r="L357" s="199"/>
      <c r="M357" s="200"/>
      <c r="N357" s="201"/>
      <c r="O357" s="201"/>
      <c r="P357" s="201"/>
      <c r="Q357" s="201"/>
      <c r="R357" s="201"/>
      <c r="S357" s="201"/>
      <c r="T357" s="202"/>
      <c r="AT357" s="203" t="s">
        <v>168</v>
      </c>
      <c r="AU357" s="203" t="s">
        <v>77</v>
      </c>
      <c r="AV357" s="13" t="s">
        <v>77</v>
      </c>
      <c r="AW357" s="13" t="s">
        <v>30</v>
      </c>
      <c r="AX357" s="13" t="s">
        <v>75</v>
      </c>
      <c r="AY357" s="203" t="s">
        <v>159</v>
      </c>
    </row>
    <row r="358" spans="1:65" s="2" customFormat="1" ht="44.25" customHeight="1">
      <c r="A358" s="35"/>
      <c r="B358" s="36"/>
      <c r="C358" s="179" t="s">
        <v>524</v>
      </c>
      <c r="D358" s="179" t="s">
        <v>161</v>
      </c>
      <c r="E358" s="180" t="s">
        <v>525</v>
      </c>
      <c r="F358" s="181" t="s">
        <v>526</v>
      </c>
      <c r="G358" s="182" t="s">
        <v>199</v>
      </c>
      <c r="H358" s="183">
        <v>118.402</v>
      </c>
      <c r="I358" s="184"/>
      <c r="J358" s="185">
        <f>ROUND(I358*H358,2)</f>
        <v>0</v>
      </c>
      <c r="K358" s="181" t="s">
        <v>165</v>
      </c>
      <c r="L358" s="40"/>
      <c r="M358" s="186" t="s">
        <v>19</v>
      </c>
      <c r="N358" s="187" t="s">
        <v>39</v>
      </c>
      <c r="O358" s="65"/>
      <c r="P358" s="188">
        <f>O358*H358</f>
        <v>0</v>
      </c>
      <c r="Q358" s="188">
        <v>0</v>
      </c>
      <c r="R358" s="188">
        <f>Q358*H358</f>
        <v>0</v>
      </c>
      <c r="S358" s="188">
        <v>0</v>
      </c>
      <c r="T358" s="189">
        <f>S358*H358</f>
        <v>0</v>
      </c>
      <c r="U358" s="35"/>
      <c r="V358" s="35"/>
      <c r="W358" s="35"/>
      <c r="X358" s="35"/>
      <c r="Y358" s="35"/>
      <c r="Z358" s="35"/>
      <c r="AA358" s="35"/>
      <c r="AB358" s="35"/>
      <c r="AC358" s="35"/>
      <c r="AD358" s="35"/>
      <c r="AE358" s="35"/>
      <c r="AR358" s="190" t="s">
        <v>166</v>
      </c>
      <c r="AT358" s="190" t="s">
        <v>161</v>
      </c>
      <c r="AU358" s="190" t="s">
        <v>77</v>
      </c>
      <c r="AY358" s="18" t="s">
        <v>159</v>
      </c>
      <c r="BE358" s="191">
        <f>IF(N358="základní",J358,0)</f>
        <v>0</v>
      </c>
      <c r="BF358" s="191">
        <f>IF(N358="snížená",J358,0)</f>
        <v>0</v>
      </c>
      <c r="BG358" s="191">
        <f>IF(N358="zákl. přenesená",J358,0)</f>
        <v>0</v>
      </c>
      <c r="BH358" s="191">
        <f>IF(N358="sníž. přenesená",J358,0)</f>
        <v>0</v>
      </c>
      <c r="BI358" s="191">
        <f>IF(N358="nulová",J358,0)</f>
        <v>0</v>
      </c>
      <c r="BJ358" s="18" t="s">
        <v>75</v>
      </c>
      <c r="BK358" s="191">
        <f>ROUND(I358*H358,2)</f>
        <v>0</v>
      </c>
      <c r="BL358" s="18" t="s">
        <v>166</v>
      </c>
      <c r="BM358" s="190" t="s">
        <v>527</v>
      </c>
    </row>
    <row r="359" spans="1:65" s="12" customFormat="1" ht="22.9" customHeight="1">
      <c r="B359" s="163"/>
      <c r="C359" s="164"/>
      <c r="D359" s="165" t="s">
        <v>67</v>
      </c>
      <c r="E359" s="177" t="s">
        <v>528</v>
      </c>
      <c r="F359" s="177" t="s">
        <v>529</v>
      </c>
      <c r="G359" s="164"/>
      <c r="H359" s="164"/>
      <c r="I359" s="167"/>
      <c r="J359" s="178">
        <f>BK359</f>
        <v>0</v>
      </c>
      <c r="K359" s="164"/>
      <c r="L359" s="169"/>
      <c r="M359" s="170"/>
      <c r="N359" s="171"/>
      <c r="O359" s="171"/>
      <c r="P359" s="172">
        <f>P360</f>
        <v>0</v>
      </c>
      <c r="Q359" s="171"/>
      <c r="R359" s="172">
        <f>R360</f>
        <v>0</v>
      </c>
      <c r="S359" s="171"/>
      <c r="T359" s="173">
        <f>T360</f>
        <v>0</v>
      </c>
      <c r="AR359" s="174" t="s">
        <v>75</v>
      </c>
      <c r="AT359" s="175" t="s">
        <v>67</v>
      </c>
      <c r="AU359" s="175" t="s">
        <v>75</v>
      </c>
      <c r="AY359" s="174" t="s">
        <v>159</v>
      </c>
      <c r="BK359" s="176">
        <f>BK360</f>
        <v>0</v>
      </c>
    </row>
    <row r="360" spans="1:65" s="2" customFormat="1" ht="55.5" customHeight="1">
      <c r="A360" s="35"/>
      <c r="B360" s="36"/>
      <c r="C360" s="179" t="s">
        <v>530</v>
      </c>
      <c r="D360" s="179" t="s">
        <v>161</v>
      </c>
      <c r="E360" s="180" t="s">
        <v>531</v>
      </c>
      <c r="F360" s="181" t="s">
        <v>532</v>
      </c>
      <c r="G360" s="182" t="s">
        <v>199</v>
      </c>
      <c r="H360" s="183">
        <v>117.575</v>
      </c>
      <c r="I360" s="184"/>
      <c r="J360" s="185">
        <f>ROUND(I360*H360,2)</f>
        <v>0</v>
      </c>
      <c r="K360" s="181" t="s">
        <v>165</v>
      </c>
      <c r="L360" s="40"/>
      <c r="M360" s="186" t="s">
        <v>19</v>
      </c>
      <c r="N360" s="187" t="s">
        <v>39</v>
      </c>
      <c r="O360" s="65"/>
      <c r="P360" s="188">
        <f>O360*H360</f>
        <v>0</v>
      </c>
      <c r="Q360" s="188">
        <v>0</v>
      </c>
      <c r="R360" s="188">
        <f>Q360*H360</f>
        <v>0</v>
      </c>
      <c r="S360" s="188">
        <v>0</v>
      </c>
      <c r="T360" s="189">
        <f>S360*H360</f>
        <v>0</v>
      </c>
      <c r="U360" s="35"/>
      <c r="V360" s="35"/>
      <c r="W360" s="35"/>
      <c r="X360" s="35"/>
      <c r="Y360" s="35"/>
      <c r="Z360" s="35"/>
      <c r="AA360" s="35"/>
      <c r="AB360" s="35"/>
      <c r="AC360" s="35"/>
      <c r="AD360" s="35"/>
      <c r="AE360" s="35"/>
      <c r="AR360" s="190" t="s">
        <v>166</v>
      </c>
      <c r="AT360" s="190" t="s">
        <v>161</v>
      </c>
      <c r="AU360" s="190" t="s">
        <v>77</v>
      </c>
      <c r="AY360" s="18" t="s">
        <v>159</v>
      </c>
      <c r="BE360" s="191">
        <f>IF(N360="základní",J360,0)</f>
        <v>0</v>
      </c>
      <c r="BF360" s="191">
        <f>IF(N360="snížená",J360,0)</f>
        <v>0</v>
      </c>
      <c r="BG360" s="191">
        <f>IF(N360="zákl. přenesená",J360,0)</f>
        <v>0</v>
      </c>
      <c r="BH360" s="191">
        <f>IF(N360="sníž. přenesená",J360,0)</f>
        <v>0</v>
      </c>
      <c r="BI360" s="191">
        <f>IF(N360="nulová",J360,0)</f>
        <v>0</v>
      </c>
      <c r="BJ360" s="18" t="s">
        <v>75</v>
      </c>
      <c r="BK360" s="191">
        <f>ROUND(I360*H360,2)</f>
        <v>0</v>
      </c>
      <c r="BL360" s="18" t="s">
        <v>166</v>
      </c>
      <c r="BM360" s="190" t="s">
        <v>533</v>
      </c>
    </row>
    <row r="361" spans="1:65" s="12" customFormat="1" ht="25.9" customHeight="1">
      <c r="B361" s="163"/>
      <c r="C361" s="164"/>
      <c r="D361" s="165" t="s">
        <v>67</v>
      </c>
      <c r="E361" s="166" t="s">
        <v>534</v>
      </c>
      <c r="F361" s="166" t="s">
        <v>535</v>
      </c>
      <c r="G361" s="164"/>
      <c r="H361" s="164"/>
      <c r="I361" s="167"/>
      <c r="J361" s="168">
        <f>BK361</f>
        <v>0</v>
      </c>
      <c r="K361" s="164"/>
      <c r="L361" s="169"/>
      <c r="M361" s="170"/>
      <c r="N361" s="171"/>
      <c r="O361" s="171"/>
      <c r="P361" s="172">
        <f>P362+P374+P386+P392+P406+P414+P417+P420+P424+P431+P451+P462+P466+P492+P501+P526+P553</f>
        <v>0</v>
      </c>
      <c r="Q361" s="171"/>
      <c r="R361" s="172">
        <f>R362+R374+R386+R392+R406+R414+R417+R420+R424+R431+R451+R462+R466+R492+R501+R526+R553</f>
        <v>12.684719960000002</v>
      </c>
      <c r="S361" s="171"/>
      <c r="T361" s="173">
        <f>T362+T374+T386+T392+T406+T414+T417+T420+T424+T431+T451+T462+T466+T492+T501+T526+T553</f>
        <v>0.66759999999999997</v>
      </c>
      <c r="AR361" s="174" t="s">
        <v>77</v>
      </c>
      <c r="AT361" s="175" t="s">
        <v>67</v>
      </c>
      <c r="AU361" s="175" t="s">
        <v>68</v>
      </c>
      <c r="AY361" s="174" t="s">
        <v>159</v>
      </c>
      <c r="BK361" s="176">
        <f>BK362+BK374+BK386+BK392+BK406+BK414+BK417+BK420+BK424+BK431+BK451+BK462+BK466+BK492+BK501+BK526+BK553</f>
        <v>0</v>
      </c>
    </row>
    <row r="362" spans="1:65" s="12" customFormat="1" ht="22.9" customHeight="1">
      <c r="B362" s="163"/>
      <c r="C362" s="164"/>
      <c r="D362" s="165" t="s">
        <v>67</v>
      </c>
      <c r="E362" s="177" t="s">
        <v>536</v>
      </c>
      <c r="F362" s="177" t="s">
        <v>537</v>
      </c>
      <c r="G362" s="164"/>
      <c r="H362" s="164"/>
      <c r="I362" s="167"/>
      <c r="J362" s="178">
        <f>BK362</f>
        <v>0</v>
      </c>
      <c r="K362" s="164"/>
      <c r="L362" s="169"/>
      <c r="M362" s="170"/>
      <c r="N362" s="171"/>
      <c r="O362" s="171"/>
      <c r="P362" s="172">
        <f>SUM(P363:P373)</f>
        <v>0</v>
      </c>
      <c r="Q362" s="171"/>
      <c r="R362" s="172">
        <f>SUM(R363:R373)</f>
        <v>0.63121779999999994</v>
      </c>
      <c r="S362" s="171"/>
      <c r="T362" s="173">
        <f>SUM(T363:T373)</f>
        <v>0</v>
      </c>
      <c r="AR362" s="174" t="s">
        <v>77</v>
      </c>
      <c r="AT362" s="175" t="s">
        <v>67</v>
      </c>
      <c r="AU362" s="175" t="s">
        <v>75</v>
      </c>
      <c r="AY362" s="174" t="s">
        <v>159</v>
      </c>
      <c r="BK362" s="176">
        <f>SUM(BK363:BK373)</f>
        <v>0</v>
      </c>
    </row>
    <row r="363" spans="1:65" s="2" customFormat="1" ht="24">
      <c r="A363" s="35"/>
      <c r="B363" s="36"/>
      <c r="C363" s="179" t="s">
        <v>538</v>
      </c>
      <c r="D363" s="179" t="s">
        <v>161</v>
      </c>
      <c r="E363" s="180" t="s">
        <v>539</v>
      </c>
      <c r="F363" s="181" t="s">
        <v>540</v>
      </c>
      <c r="G363" s="182" t="s">
        <v>164</v>
      </c>
      <c r="H363" s="183">
        <v>94.3</v>
      </c>
      <c r="I363" s="184"/>
      <c r="J363" s="185">
        <f>ROUND(I363*H363,2)</f>
        <v>0</v>
      </c>
      <c r="K363" s="181" t="s">
        <v>165</v>
      </c>
      <c r="L363" s="40"/>
      <c r="M363" s="186" t="s">
        <v>19</v>
      </c>
      <c r="N363" s="187" t="s">
        <v>39</v>
      </c>
      <c r="O363" s="65"/>
      <c r="P363" s="188">
        <f>O363*H363</f>
        <v>0</v>
      </c>
      <c r="Q363" s="188">
        <v>4.0000000000000002E-4</v>
      </c>
      <c r="R363" s="188">
        <f>Q363*H363</f>
        <v>3.7720000000000004E-2</v>
      </c>
      <c r="S363" s="188">
        <v>0</v>
      </c>
      <c r="T363" s="189">
        <f>S363*H363</f>
        <v>0</v>
      </c>
      <c r="U363" s="35"/>
      <c r="V363" s="35"/>
      <c r="W363" s="35"/>
      <c r="X363" s="35"/>
      <c r="Y363" s="35"/>
      <c r="Z363" s="35"/>
      <c r="AA363" s="35"/>
      <c r="AB363" s="35"/>
      <c r="AC363" s="35"/>
      <c r="AD363" s="35"/>
      <c r="AE363" s="35"/>
      <c r="AR363" s="190" t="s">
        <v>249</v>
      </c>
      <c r="AT363" s="190" t="s">
        <v>161</v>
      </c>
      <c r="AU363" s="190" t="s">
        <v>77</v>
      </c>
      <c r="AY363" s="18" t="s">
        <v>159</v>
      </c>
      <c r="BE363" s="191">
        <f>IF(N363="základní",J363,0)</f>
        <v>0</v>
      </c>
      <c r="BF363" s="191">
        <f>IF(N363="snížená",J363,0)</f>
        <v>0</v>
      </c>
      <c r="BG363" s="191">
        <f>IF(N363="zákl. přenesená",J363,0)</f>
        <v>0</v>
      </c>
      <c r="BH363" s="191">
        <f>IF(N363="sníž. přenesená",J363,0)</f>
        <v>0</v>
      </c>
      <c r="BI363" s="191">
        <f>IF(N363="nulová",J363,0)</f>
        <v>0</v>
      </c>
      <c r="BJ363" s="18" t="s">
        <v>75</v>
      </c>
      <c r="BK363" s="191">
        <f>ROUND(I363*H363,2)</f>
        <v>0</v>
      </c>
      <c r="BL363" s="18" t="s">
        <v>249</v>
      </c>
      <c r="BM363" s="190" t="s">
        <v>541</v>
      </c>
    </row>
    <row r="364" spans="1:65" s="13" customFormat="1" ht="11.25">
      <c r="B364" s="192"/>
      <c r="C364" s="193"/>
      <c r="D364" s="194" t="s">
        <v>168</v>
      </c>
      <c r="E364" s="195" t="s">
        <v>19</v>
      </c>
      <c r="F364" s="196" t="s">
        <v>270</v>
      </c>
      <c r="G364" s="193"/>
      <c r="H364" s="197">
        <v>13.1</v>
      </c>
      <c r="I364" s="198"/>
      <c r="J364" s="193"/>
      <c r="K364" s="193"/>
      <c r="L364" s="199"/>
      <c r="M364" s="200"/>
      <c r="N364" s="201"/>
      <c r="O364" s="201"/>
      <c r="P364" s="201"/>
      <c r="Q364" s="201"/>
      <c r="R364" s="201"/>
      <c r="S364" s="201"/>
      <c r="T364" s="202"/>
      <c r="AT364" s="203" t="s">
        <v>168</v>
      </c>
      <c r="AU364" s="203" t="s">
        <v>77</v>
      </c>
      <c r="AV364" s="13" t="s">
        <v>77</v>
      </c>
      <c r="AW364" s="13" t="s">
        <v>30</v>
      </c>
      <c r="AX364" s="13" t="s">
        <v>68</v>
      </c>
      <c r="AY364" s="203" t="s">
        <v>159</v>
      </c>
    </row>
    <row r="365" spans="1:65" s="13" customFormat="1" ht="11.25">
      <c r="B365" s="192"/>
      <c r="C365" s="193"/>
      <c r="D365" s="194" t="s">
        <v>168</v>
      </c>
      <c r="E365" s="195" t="s">
        <v>19</v>
      </c>
      <c r="F365" s="196" t="s">
        <v>384</v>
      </c>
      <c r="G365" s="193"/>
      <c r="H365" s="197">
        <v>13</v>
      </c>
      <c r="I365" s="198"/>
      <c r="J365" s="193"/>
      <c r="K365" s="193"/>
      <c r="L365" s="199"/>
      <c r="M365" s="200"/>
      <c r="N365" s="201"/>
      <c r="O365" s="201"/>
      <c r="P365" s="201"/>
      <c r="Q365" s="201"/>
      <c r="R365" s="201"/>
      <c r="S365" s="201"/>
      <c r="T365" s="202"/>
      <c r="AT365" s="203" t="s">
        <v>168</v>
      </c>
      <c r="AU365" s="203" t="s">
        <v>77</v>
      </c>
      <c r="AV365" s="13" t="s">
        <v>77</v>
      </c>
      <c r="AW365" s="13" t="s">
        <v>30</v>
      </c>
      <c r="AX365" s="13" t="s">
        <v>68</v>
      </c>
      <c r="AY365" s="203" t="s">
        <v>159</v>
      </c>
    </row>
    <row r="366" spans="1:65" s="13" customFormat="1" ht="11.25">
      <c r="B366" s="192"/>
      <c r="C366" s="193"/>
      <c r="D366" s="194" t="s">
        <v>168</v>
      </c>
      <c r="E366" s="195" t="s">
        <v>19</v>
      </c>
      <c r="F366" s="196" t="s">
        <v>272</v>
      </c>
      <c r="G366" s="193"/>
      <c r="H366" s="197">
        <v>9.1</v>
      </c>
      <c r="I366" s="198"/>
      <c r="J366" s="193"/>
      <c r="K366" s="193"/>
      <c r="L366" s="199"/>
      <c r="M366" s="200"/>
      <c r="N366" s="201"/>
      <c r="O366" s="201"/>
      <c r="P366" s="201"/>
      <c r="Q366" s="201"/>
      <c r="R366" s="201"/>
      <c r="S366" s="201"/>
      <c r="T366" s="202"/>
      <c r="AT366" s="203" t="s">
        <v>168</v>
      </c>
      <c r="AU366" s="203" t="s">
        <v>77</v>
      </c>
      <c r="AV366" s="13" t="s">
        <v>77</v>
      </c>
      <c r="AW366" s="13" t="s">
        <v>30</v>
      </c>
      <c r="AX366" s="13" t="s">
        <v>68</v>
      </c>
      <c r="AY366" s="203" t="s">
        <v>159</v>
      </c>
    </row>
    <row r="367" spans="1:65" s="13" customFormat="1" ht="11.25">
      <c r="B367" s="192"/>
      <c r="C367" s="193"/>
      <c r="D367" s="194" t="s">
        <v>168</v>
      </c>
      <c r="E367" s="195" t="s">
        <v>19</v>
      </c>
      <c r="F367" s="196" t="s">
        <v>273</v>
      </c>
      <c r="G367" s="193"/>
      <c r="H367" s="197">
        <v>17.899999999999999</v>
      </c>
      <c r="I367" s="198"/>
      <c r="J367" s="193"/>
      <c r="K367" s="193"/>
      <c r="L367" s="199"/>
      <c r="M367" s="200"/>
      <c r="N367" s="201"/>
      <c r="O367" s="201"/>
      <c r="P367" s="201"/>
      <c r="Q367" s="201"/>
      <c r="R367" s="201"/>
      <c r="S367" s="201"/>
      <c r="T367" s="202"/>
      <c r="AT367" s="203" t="s">
        <v>168</v>
      </c>
      <c r="AU367" s="203" t="s">
        <v>77</v>
      </c>
      <c r="AV367" s="13" t="s">
        <v>77</v>
      </c>
      <c r="AW367" s="13" t="s">
        <v>30</v>
      </c>
      <c r="AX367" s="13" t="s">
        <v>68</v>
      </c>
      <c r="AY367" s="203" t="s">
        <v>159</v>
      </c>
    </row>
    <row r="368" spans="1:65" s="13" customFormat="1" ht="11.25">
      <c r="B368" s="192"/>
      <c r="C368" s="193"/>
      <c r="D368" s="194" t="s">
        <v>168</v>
      </c>
      <c r="E368" s="195" t="s">
        <v>19</v>
      </c>
      <c r="F368" s="196" t="s">
        <v>274</v>
      </c>
      <c r="G368" s="193"/>
      <c r="H368" s="197">
        <v>19.5</v>
      </c>
      <c r="I368" s="198"/>
      <c r="J368" s="193"/>
      <c r="K368" s="193"/>
      <c r="L368" s="199"/>
      <c r="M368" s="200"/>
      <c r="N368" s="201"/>
      <c r="O368" s="201"/>
      <c r="P368" s="201"/>
      <c r="Q368" s="201"/>
      <c r="R368" s="201"/>
      <c r="S368" s="201"/>
      <c r="T368" s="202"/>
      <c r="AT368" s="203" t="s">
        <v>168</v>
      </c>
      <c r="AU368" s="203" t="s">
        <v>77</v>
      </c>
      <c r="AV368" s="13" t="s">
        <v>77</v>
      </c>
      <c r="AW368" s="13" t="s">
        <v>30</v>
      </c>
      <c r="AX368" s="13" t="s">
        <v>68</v>
      </c>
      <c r="AY368" s="203" t="s">
        <v>159</v>
      </c>
    </row>
    <row r="369" spans="1:65" s="13" customFormat="1" ht="11.25">
      <c r="B369" s="192"/>
      <c r="C369" s="193"/>
      <c r="D369" s="194" t="s">
        <v>168</v>
      </c>
      <c r="E369" s="195" t="s">
        <v>19</v>
      </c>
      <c r="F369" s="196" t="s">
        <v>385</v>
      </c>
      <c r="G369" s="193"/>
      <c r="H369" s="197">
        <v>21.7</v>
      </c>
      <c r="I369" s="198"/>
      <c r="J369" s="193"/>
      <c r="K369" s="193"/>
      <c r="L369" s="199"/>
      <c r="M369" s="200"/>
      <c r="N369" s="201"/>
      <c r="O369" s="201"/>
      <c r="P369" s="201"/>
      <c r="Q369" s="201"/>
      <c r="R369" s="201"/>
      <c r="S369" s="201"/>
      <c r="T369" s="202"/>
      <c r="AT369" s="203" t="s">
        <v>168</v>
      </c>
      <c r="AU369" s="203" t="s">
        <v>77</v>
      </c>
      <c r="AV369" s="13" t="s">
        <v>77</v>
      </c>
      <c r="AW369" s="13" t="s">
        <v>30</v>
      </c>
      <c r="AX369" s="13" t="s">
        <v>68</v>
      </c>
      <c r="AY369" s="203" t="s">
        <v>159</v>
      </c>
    </row>
    <row r="370" spans="1:65" s="14" customFormat="1" ht="11.25">
      <c r="B370" s="204"/>
      <c r="C370" s="205"/>
      <c r="D370" s="194" t="s">
        <v>168</v>
      </c>
      <c r="E370" s="206" t="s">
        <v>19</v>
      </c>
      <c r="F370" s="207" t="s">
        <v>171</v>
      </c>
      <c r="G370" s="205"/>
      <c r="H370" s="208">
        <v>94.3</v>
      </c>
      <c r="I370" s="209"/>
      <c r="J370" s="205"/>
      <c r="K370" s="205"/>
      <c r="L370" s="210"/>
      <c r="M370" s="211"/>
      <c r="N370" s="212"/>
      <c r="O370" s="212"/>
      <c r="P370" s="212"/>
      <c r="Q370" s="212"/>
      <c r="R370" s="212"/>
      <c r="S370" s="212"/>
      <c r="T370" s="213"/>
      <c r="AT370" s="214" t="s">
        <v>168</v>
      </c>
      <c r="AU370" s="214" t="s">
        <v>77</v>
      </c>
      <c r="AV370" s="14" t="s">
        <v>166</v>
      </c>
      <c r="AW370" s="14" t="s">
        <v>30</v>
      </c>
      <c r="AX370" s="14" t="s">
        <v>75</v>
      </c>
      <c r="AY370" s="214" t="s">
        <v>159</v>
      </c>
    </row>
    <row r="371" spans="1:65" s="2" customFormat="1" ht="44.25" customHeight="1">
      <c r="A371" s="35"/>
      <c r="B371" s="36"/>
      <c r="C371" s="215" t="s">
        <v>542</v>
      </c>
      <c r="D371" s="215" t="s">
        <v>196</v>
      </c>
      <c r="E371" s="216" t="s">
        <v>543</v>
      </c>
      <c r="F371" s="217" t="s">
        <v>544</v>
      </c>
      <c r="G371" s="218" t="s">
        <v>164</v>
      </c>
      <c r="H371" s="219">
        <v>109.907</v>
      </c>
      <c r="I371" s="220"/>
      <c r="J371" s="221">
        <f>ROUND(I371*H371,2)</f>
        <v>0</v>
      </c>
      <c r="K371" s="217" t="s">
        <v>165</v>
      </c>
      <c r="L371" s="222"/>
      <c r="M371" s="223" t="s">
        <v>19</v>
      </c>
      <c r="N371" s="224" t="s">
        <v>39</v>
      </c>
      <c r="O371" s="65"/>
      <c r="P371" s="188">
        <f>O371*H371</f>
        <v>0</v>
      </c>
      <c r="Q371" s="188">
        <v>5.4000000000000003E-3</v>
      </c>
      <c r="R371" s="188">
        <f>Q371*H371</f>
        <v>0.59349779999999996</v>
      </c>
      <c r="S371" s="188">
        <v>0</v>
      </c>
      <c r="T371" s="189">
        <f>S371*H371</f>
        <v>0</v>
      </c>
      <c r="U371" s="35"/>
      <c r="V371" s="35"/>
      <c r="W371" s="35"/>
      <c r="X371" s="35"/>
      <c r="Y371" s="35"/>
      <c r="Z371" s="35"/>
      <c r="AA371" s="35"/>
      <c r="AB371" s="35"/>
      <c r="AC371" s="35"/>
      <c r="AD371" s="35"/>
      <c r="AE371" s="35"/>
      <c r="AR371" s="190" t="s">
        <v>356</v>
      </c>
      <c r="AT371" s="190" t="s">
        <v>196</v>
      </c>
      <c r="AU371" s="190" t="s">
        <v>77</v>
      </c>
      <c r="AY371" s="18" t="s">
        <v>159</v>
      </c>
      <c r="BE371" s="191">
        <f>IF(N371="základní",J371,0)</f>
        <v>0</v>
      </c>
      <c r="BF371" s="191">
        <f>IF(N371="snížená",J371,0)</f>
        <v>0</v>
      </c>
      <c r="BG371" s="191">
        <f>IF(N371="zákl. přenesená",J371,0)</f>
        <v>0</v>
      </c>
      <c r="BH371" s="191">
        <f>IF(N371="sníž. přenesená",J371,0)</f>
        <v>0</v>
      </c>
      <c r="BI371" s="191">
        <f>IF(N371="nulová",J371,0)</f>
        <v>0</v>
      </c>
      <c r="BJ371" s="18" t="s">
        <v>75</v>
      </c>
      <c r="BK371" s="191">
        <f>ROUND(I371*H371,2)</f>
        <v>0</v>
      </c>
      <c r="BL371" s="18" t="s">
        <v>249</v>
      </c>
      <c r="BM371" s="190" t="s">
        <v>545</v>
      </c>
    </row>
    <row r="372" spans="1:65" s="13" customFormat="1" ht="11.25">
      <c r="B372" s="192"/>
      <c r="C372" s="193"/>
      <c r="D372" s="194" t="s">
        <v>168</v>
      </c>
      <c r="E372" s="193"/>
      <c r="F372" s="196" t="s">
        <v>546</v>
      </c>
      <c r="G372" s="193"/>
      <c r="H372" s="197">
        <v>109.907</v>
      </c>
      <c r="I372" s="198"/>
      <c r="J372" s="193"/>
      <c r="K372" s="193"/>
      <c r="L372" s="199"/>
      <c r="M372" s="200"/>
      <c r="N372" s="201"/>
      <c r="O372" s="201"/>
      <c r="P372" s="201"/>
      <c r="Q372" s="201"/>
      <c r="R372" s="201"/>
      <c r="S372" s="201"/>
      <c r="T372" s="202"/>
      <c r="AT372" s="203" t="s">
        <v>168</v>
      </c>
      <c r="AU372" s="203" t="s">
        <v>77</v>
      </c>
      <c r="AV372" s="13" t="s">
        <v>77</v>
      </c>
      <c r="AW372" s="13" t="s">
        <v>4</v>
      </c>
      <c r="AX372" s="13" t="s">
        <v>75</v>
      </c>
      <c r="AY372" s="203" t="s">
        <v>159</v>
      </c>
    </row>
    <row r="373" spans="1:65" s="2" customFormat="1" ht="48">
      <c r="A373" s="35"/>
      <c r="B373" s="36"/>
      <c r="C373" s="179" t="s">
        <v>547</v>
      </c>
      <c r="D373" s="179" t="s">
        <v>161</v>
      </c>
      <c r="E373" s="180" t="s">
        <v>548</v>
      </c>
      <c r="F373" s="181" t="s">
        <v>549</v>
      </c>
      <c r="G373" s="182" t="s">
        <v>199</v>
      </c>
      <c r="H373" s="183">
        <v>0.63100000000000001</v>
      </c>
      <c r="I373" s="184"/>
      <c r="J373" s="185">
        <f>ROUND(I373*H373,2)</f>
        <v>0</v>
      </c>
      <c r="K373" s="181" t="s">
        <v>165</v>
      </c>
      <c r="L373" s="40"/>
      <c r="M373" s="186" t="s">
        <v>19</v>
      </c>
      <c r="N373" s="187" t="s">
        <v>39</v>
      </c>
      <c r="O373" s="65"/>
      <c r="P373" s="188">
        <f>O373*H373</f>
        <v>0</v>
      </c>
      <c r="Q373" s="188">
        <v>0</v>
      </c>
      <c r="R373" s="188">
        <f>Q373*H373</f>
        <v>0</v>
      </c>
      <c r="S373" s="188">
        <v>0</v>
      </c>
      <c r="T373" s="189">
        <f>S373*H373</f>
        <v>0</v>
      </c>
      <c r="U373" s="35"/>
      <c r="V373" s="35"/>
      <c r="W373" s="35"/>
      <c r="X373" s="35"/>
      <c r="Y373" s="35"/>
      <c r="Z373" s="35"/>
      <c r="AA373" s="35"/>
      <c r="AB373" s="35"/>
      <c r="AC373" s="35"/>
      <c r="AD373" s="35"/>
      <c r="AE373" s="35"/>
      <c r="AR373" s="190" t="s">
        <v>249</v>
      </c>
      <c r="AT373" s="190" t="s">
        <v>161</v>
      </c>
      <c r="AU373" s="190" t="s">
        <v>77</v>
      </c>
      <c r="AY373" s="18" t="s">
        <v>159</v>
      </c>
      <c r="BE373" s="191">
        <f>IF(N373="základní",J373,0)</f>
        <v>0</v>
      </c>
      <c r="BF373" s="191">
        <f>IF(N373="snížená",J373,0)</f>
        <v>0</v>
      </c>
      <c r="BG373" s="191">
        <f>IF(N373="zákl. přenesená",J373,0)</f>
        <v>0</v>
      </c>
      <c r="BH373" s="191">
        <f>IF(N373="sníž. přenesená",J373,0)</f>
        <v>0</v>
      </c>
      <c r="BI373" s="191">
        <f>IF(N373="nulová",J373,0)</f>
        <v>0</v>
      </c>
      <c r="BJ373" s="18" t="s">
        <v>75</v>
      </c>
      <c r="BK373" s="191">
        <f>ROUND(I373*H373,2)</f>
        <v>0</v>
      </c>
      <c r="BL373" s="18" t="s">
        <v>249</v>
      </c>
      <c r="BM373" s="190" t="s">
        <v>550</v>
      </c>
    </row>
    <row r="374" spans="1:65" s="12" customFormat="1" ht="22.9" customHeight="1">
      <c r="B374" s="163"/>
      <c r="C374" s="164"/>
      <c r="D374" s="165" t="s">
        <v>67</v>
      </c>
      <c r="E374" s="177" t="s">
        <v>551</v>
      </c>
      <c r="F374" s="177" t="s">
        <v>552</v>
      </c>
      <c r="G374" s="164"/>
      <c r="H374" s="164"/>
      <c r="I374" s="167"/>
      <c r="J374" s="178">
        <f>BK374</f>
        <v>0</v>
      </c>
      <c r="K374" s="164"/>
      <c r="L374" s="169"/>
      <c r="M374" s="170"/>
      <c r="N374" s="171"/>
      <c r="O374" s="171"/>
      <c r="P374" s="172">
        <f>SUM(P375:P385)</f>
        <v>0</v>
      </c>
      <c r="Q374" s="171"/>
      <c r="R374" s="172">
        <f>SUM(R375:R385)</f>
        <v>0.28855800000000004</v>
      </c>
      <c r="S374" s="171"/>
      <c r="T374" s="173">
        <f>SUM(T375:T385)</f>
        <v>0</v>
      </c>
      <c r="AR374" s="174" t="s">
        <v>77</v>
      </c>
      <c r="AT374" s="175" t="s">
        <v>67</v>
      </c>
      <c r="AU374" s="175" t="s">
        <v>75</v>
      </c>
      <c r="AY374" s="174" t="s">
        <v>159</v>
      </c>
      <c r="BK374" s="176">
        <f>SUM(BK375:BK385)</f>
        <v>0</v>
      </c>
    </row>
    <row r="375" spans="1:65" s="2" customFormat="1" ht="36">
      <c r="A375" s="35"/>
      <c r="B375" s="36"/>
      <c r="C375" s="179" t="s">
        <v>460</v>
      </c>
      <c r="D375" s="179" t="s">
        <v>161</v>
      </c>
      <c r="E375" s="180" t="s">
        <v>553</v>
      </c>
      <c r="F375" s="181" t="s">
        <v>554</v>
      </c>
      <c r="G375" s="182" t="s">
        <v>164</v>
      </c>
      <c r="H375" s="183">
        <v>94.3</v>
      </c>
      <c r="I375" s="184"/>
      <c r="J375" s="185">
        <f>ROUND(I375*H375,2)</f>
        <v>0</v>
      </c>
      <c r="K375" s="181" t="s">
        <v>165</v>
      </c>
      <c r="L375" s="40"/>
      <c r="M375" s="186" t="s">
        <v>19</v>
      </c>
      <c r="N375" s="187" t="s">
        <v>39</v>
      </c>
      <c r="O375" s="65"/>
      <c r="P375" s="188">
        <f>O375*H375</f>
        <v>0</v>
      </c>
      <c r="Q375" s="188">
        <v>0</v>
      </c>
      <c r="R375" s="188">
        <f>Q375*H375</f>
        <v>0</v>
      </c>
      <c r="S375" s="188">
        <v>0</v>
      </c>
      <c r="T375" s="189">
        <f>S375*H375</f>
        <v>0</v>
      </c>
      <c r="U375" s="35"/>
      <c r="V375" s="35"/>
      <c r="W375" s="35"/>
      <c r="X375" s="35"/>
      <c r="Y375" s="35"/>
      <c r="Z375" s="35"/>
      <c r="AA375" s="35"/>
      <c r="AB375" s="35"/>
      <c r="AC375" s="35"/>
      <c r="AD375" s="35"/>
      <c r="AE375" s="35"/>
      <c r="AR375" s="190" t="s">
        <v>249</v>
      </c>
      <c r="AT375" s="190" t="s">
        <v>161</v>
      </c>
      <c r="AU375" s="190" t="s">
        <v>77</v>
      </c>
      <c r="AY375" s="18" t="s">
        <v>159</v>
      </c>
      <c r="BE375" s="191">
        <f>IF(N375="základní",J375,0)</f>
        <v>0</v>
      </c>
      <c r="BF375" s="191">
        <f>IF(N375="snížená",J375,0)</f>
        <v>0</v>
      </c>
      <c r="BG375" s="191">
        <f>IF(N375="zákl. přenesená",J375,0)</f>
        <v>0</v>
      </c>
      <c r="BH375" s="191">
        <f>IF(N375="sníž. přenesená",J375,0)</f>
        <v>0</v>
      </c>
      <c r="BI375" s="191">
        <f>IF(N375="nulová",J375,0)</f>
        <v>0</v>
      </c>
      <c r="BJ375" s="18" t="s">
        <v>75</v>
      </c>
      <c r="BK375" s="191">
        <f>ROUND(I375*H375,2)</f>
        <v>0</v>
      </c>
      <c r="BL375" s="18" t="s">
        <v>249</v>
      </c>
      <c r="BM375" s="190" t="s">
        <v>555</v>
      </c>
    </row>
    <row r="376" spans="1:65" s="13" customFormat="1" ht="11.25">
      <c r="B376" s="192"/>
      <c r="C376" s="193"/>
      <c r="D376" s="194" t="s">
        <v>168</v>
      </c>
      <c r="E376" s="195" t="s">
        <v>19</v>
      </c>
      <c r="F376" s="196" t="s">
        <v>270</v>
      </c>
      <c r="G376" s="193"/>
      <c r="H376" s="197">
        <v>13.1</v>
      </c>
      <c r="I376" s="198"/>
      <c r="J376" s="193"/>
      <c r="K376" s="193"/>
      <c r="L376" s="199"/>
      <c r="M376" s="200"/>
      <c r="N376" s="201"/>
      <c r="O376" s="201"/>
      <c r="P376" s="201"/>
      <c r="Q376" s="201"/>
      <c r="R376" s="201"/>
      <c r="S376" s="201"/>
      <c r="T376" s="202"/>
      <c r="AT376" s="203" t="s">
        <v>168</v>
      </c>
      <c r="AU376" s="203" t="s">
        <v>77</v>
      </c>
      <c r="AV376" s="13" t="s">
        <v>77</v>
      </c>
      <c r="AW376" s="13" t="s">
        <v>30</v>
      </c>
      <c r="AX376" s="13" t="s">
        <v>68</v>
      </c>
      <c r="AY376" s="203" t="s">
        <v>159</v>
      </c>
    </row>
    <row r="377" spans="1:65" s="13" customFormat="1" ht="11.25">
      <c r="B377" s="192"/>
      <c r="C377" s="193"/>
      <c r="D377" s="194" t="s">
        <v>168</v>
      </c>
      <c r="E377" s="195" t="s">
        <v>19</v>
      </c>
      <c r="F377" s="196" t="s">
        <v>384</v>
      </c>
      <c r="G377" s="193"/>
      <c r="H377" s="197">
        <v>13</v>
      </c>
      <c r="I377" s="198"/>
      <c r="J377" s="193"/>
      <c r="K377" s="193"/>
      <c r="L377" s="199"/>
      <c r="M377" s="200"/>
      <c r="N377" s="201"/>
      <c r="O377" s="201"/>
      <c r="P377" s="201"/>
      <c r="Q377" s="201"/>
      <c r="R377" s="201"/>
      <c r="S377" s="201"/>
      <c r="T377" s="202"/>
      <c r="AT377" s="203" t="s">
        <v>168</v>
      </c>
      <c r="AU377" s="203" t="s">
        <v>77</v>
      </c>
      <c r="AV377" s="13" t="s">
        <v>77</v>
      </c>
      <c r="AW377" s="13" t="s">
        <v>30</v>
      </c>
      <c r="AX377" s="13" t="s">
        <v>68</v>
      </c>
      <c r="AY377" s="203" t="s">
        <v>159</v>
      </c>
    </row>
    <row r="378" spans="1:65" s="13" customFormat="1" ht="11.25">
      <c r="B378" s="192"/>
      <c r="C378" s="193"/>
      <c r="D378" s="194" t="s">
        <v>168</v>
      </c>
      <c r="E378" s="195" t="s">
        <v>19</v>
      </c>
      <c r="F378" s="196" t="s">
        <v>272</v>
      </c>
      <c r="G378" s="193"/>
      <c r="H378" s="197">
        <v>9.1</v>
      </c>
      <c r="I378" s="198"/>
      <c r="J378" s="193"/>
      <c r="K378" s="193"/>
      <c r="L378" s="199"/>
      <c r="M378" s="200"/>
      <c r="N378" s="201"/>
      <c r="O378" s="201"/>
      <c r="P378" s="201"/>
      <c r="Q378" s="201"/>
      <c r="R378" s="201"/>
      <c r="S378" s="201"/>
      <c r="T378" s="202"/>
      <c r="AT378" s="203" t="s">
        <v>168</v>
      </c>
      <c r="AU378" s="203" t="s">
        <v>77</v>
      </c>
      <c r="AV378" s="13" t="s">
        <v>77</v>
      </c>
      <c r="AW378" s="13" t="s">
        <v>30</v>
      </c>
      <c r="AX378" s="13" t="s">
        <v>68</v>
      </c>
      <c r="AY378" s="203" t="s">
        <v>159</v>
      </c>
    </row>
    <row r="379" spans="1:65" s="13" customFormat="1" ht="11.25">
      <c r="B379" s="192"/>
      <c r="C379" s="193"/>
      <c r="D379" s="194" t="s">
        <v>168</v>
      </c>
      <c r="E379" s="195" t="s">
        <v>19</v>
      </c>
      <c r="F379" s="196" t="s">
        <v>273</v>
      </c>
      <c r="G379" s="193"/>
      <c r="H379" s="197">
        <v>17.899999999999999</v>
      </c>
      <c r="I379" s="198"/>
      <c r="J379" s="193"/>
      <c r="K379" s="193"/>
      <c r="L379" s="199"/>
      <c r="M379" s="200"/>
      <c r="N379" s="201"/>
      <c r="O379" s="201"/>
      <c r="P379" s="201"/>
      <c r="Q379" s="201"/>
      <c r="R379" s="201"/>
      <c r="S379" s="201"/>
      <c r="T379" s="202"/>
      <c r="AT379" s="203" t="s">
        <v>168</v>
      </c>
      <c r="AU379" s="203" t="s">
        <v>77</v>
      </c>
      <c r="AV379" s="13" t="s">
        <v>77</v>
      </c>
      <c r="AW379" s="13" t="s">
        <v>30</v>
      </c>
      <c r="AX379" s="13" t="s">
        <v>68</v>
      </c>
      <c r="AY379" s="203" t="s">
        <v>159</v>
      </c>
    </row>
    <row r="380" spans="1:65" s="13" customFormat="1" ht="11.25">
      <c r="B380" s="192"/>
      <c r="C380" s="193"/>
      <c r="D380" s="194" t="s">
        <v>168</v>
      </c>
      <c r="E380" s="195" t="s">
        <v>19</v>
      </c>
      <c r="F380" s="196" t="s">
        <v>274</v>
      </c>
      <c r="G380" s="193"/>
      <c r="H380" s="197">
        <v>19.5</v>
      </c>
      <c r="I380" s="198"/>
      <c r="J380" s="193"/>
      <c r="K380" s="193"/>
      <c r="L380" s="199"/>
      <c r="M380" s="200"/>
      <c r="N380" s="201"/>
      <c r="O380" s="201"/>
      <c r="P380" s="201"/>
      <c r="Q380" s="201"/>
      <c r="R380" s="201"/>
      <c r="S380" s="201"/>
      <c r="T380" s="202"/>
      <c r="AT380" s="203" t="s">
        <v>168</v>
      </c>
      <c r="AU380" s="203" t="s">
        <v>77</v>
      </c>
      <c r="AV380" s="13" t="s">
        <v>77</v>
      </c>
      <c r="AW380" s="13" t="s">
        <v>30</v>
      </c>
      <c r="AX380" s="13" t="s">
        <v>68</v>
      </c>
      <c r="AY380" s="203" t="s">
        <v>159</v>
      </c>
    </row>
    <row r="381" spans="1:65" s="13" customFormat="1" ht="11.25">
      <c r="B381" s="192"/>
      <c r="C381" s="193"/>
      <c r="D381" s="194" t="s">
        <v>168</v>
      </c>
      <c r="E381" s="195" t="s">
        <v>19</v>
      </c>
      <c r="F381" s="196" t="s">
        <v>385</v>
      </c>
      <c r="G381" s="193"/>
      <c r="H381" s="197">
        <v>21.7</v>
      </c>
      <c r="I381" s="198"/>
      <c r="J381" s="193"/>
      <c r="K381" s="193"/>
      <c r="L381" s="199"/>
      <c r="M381" s="200"/>
      <c r="N381" s="201"/>
      <c r="O381" s="201"/>
      <c r="P381" s="201"/>
      <c r="Q381" s="201"/>
      <c r="R381" s="201"/>
      <c r="S381" s="201"/>
      <c r="T381" s="202"/>
      <c r="AT381" s="203" t="s">
        <v>168</v>
      </c>
      <c r="AU381" s="203" t="s">
        <v>77</v>
      </c>
      <c r="AV381" s="13" t="s">
        <v>77</v>
      </c>
      <c r="AW381" s="13" t="s">
        <v>30</v>
      </c>
      <c r="AX381" s="13" t="s">
        <v>68</v>
      </c>
      <c r="AY381" s="203" t="s">
        <v>159</v>
      </c>
    </row>
    <row r="382" spans="1:65" s="14" customFormat="1" ht="11.25">
      <c r="B382" s="204"/>
      <c r="C382" s="205"/>
      <c r="D382" s="194" t="s">
        <v>168</v>
      </c>
      <c r="E382" s="206" t="s">
        <v>19</v>
      </c>
      <c r="F382" s="207" t="s">
        <v>171</v>
      </c>
      <c r="G382" s="205"/>
      <c r="H382" s="208">
        <v>94.3</v>
      </c>
      <c r="I382" s="209"/>
      <c r="J382" s="205"/>
      <c r="K382" s="205"/>
      <c r="L382" s="210"/>
      <c r="M382" s="211"/>
      <c r="N382" s="212"/>
      <c r="O382" s="212"/>
      <c r="P382" s="212"/>
      <c r="Q382" s="212"/>
      <c r="R382" s="212"/>
      <c r="S382" s="212"/>
      <c r="T382" s="213"/>
      <c r="AT382" s="214" t="s">
        <v>168</v>
      </c>
      <c r="AU382" s="214" t="s">
        <v>77</v>
      </c>
      <c r="AV382" s="14" t="s">
        <v>166</v>
      </c>
      <c r="AW382" s="14" t="s">
        <v>30</v>
      </c>
      <c r="AX382" s="14" t="s">
        <v>75</v>
      </c>
      <c r="AY382" s="214" t="s">
        <v>159</v>
      </c>
    </row>
    <row r="383" spans="1:65" s="2" customFormat="1" ht="24">
      <c r="A383" s="35"/>
      <c r="B383" s="36"/>
      <c r="C383" s="215" t="s">
        <v>556</v>
      </c>
      <c r="D383" s="215" t="s">
        <v>196</v>
      </c>
      <c r="E383" s="216" t="s">
        <v>557</v>
      </c>
      <c r="F383" s="217" t="s">
        <v>558</v>
      </c>
      <c r="G383" s="218" t="s">
        <v>164</v>
      </c>
      <c r="H383" s="219">
        <v>192.37200000000001</v>
      </c>
      <c r="I383" s="220"/>
      <c r="J383" s="221">
        <f>ROUND(I383*H383,2)</f>
        <v>0</v>
      </c>
      <c r="K383" s="217" t="s">
        <v>165</v>
      </c>
      <c r="L383" s="222"/>
      <c r="M383" s="223" t="s">
        <v>19</v>
      </c>
      <c r="N383" s="224" t="s">
        <v>39</v>
      </c>
      <c r="O383" s="65"/>
      <c r="P383" s="188">
        <f>O383*H383</f>
        <v>0</v>
      </c>
      <c r="Q383" s="188">
        <v>1.5E-3</v>
      </c>
      <c r="R383" s="188">
        <f>Q383*H383</f>
        <v>0.28855800000000004</v>
      </c>
      <c r="S383" s="188">
        <v>0</v>
      </c>
      <c r="T383" s="189">
        <f>S383*H383</f>
        <v>0</v>
      </c>
      <c r="U383" s="35"/>
      <c r="V383" s="35"/>
      <c r="W383" s="35"/>
      <c r="X383" s="35"/>
      <c r="Y383" s="35"/>
      <c r="Z383" s="35"/>
      <c r="AA383" s="35"/>
      <c r="AB383" s="35"/>
      <c r="AC383" s="35"/>
      <c r="AD383" s="35"/>
      <c r="AE383" s="35"/>
      <c r="AR383" s="190" t="s">
        <v>356</v>
      </c>
      <c r="AT383" s="190" t="s">
        <v>196</v>
      </c>
      <c r="AU383" s="190" t="s">
        <v>77</v>
      </c>
      <c r="AY383" s="18" t="s">
        <v>159</v>
      </c>
      <c r="BE383" s="191">
        <f>IF(N383="základní",J383,0)</f>
        <v>0</v>
      </c>
      <c r="BF383" s="191">
        <f>IF(N383="snížená",J383,0)</f>
        <v>0</v>
      </c>
      <c r="BG383" s="191">
        <f>IF(N383="zákl. přenesená",J383,0)</f>
        <v>0</v>
      </c>
      <c r="BH383" s="191">
        <f>IF(N383="sníž. přenesená",J383,0)</f>
        <v>0</v>
      </c>
      <c r="BI383" s="191">
        <f>IF(N383="nulová",J383,0)</f>
        <v>0</v>
      </c>
      <c r="BJ383" s="18" t="s">
        <v>75</v>
      </c>
      <c r="BK383" s="191">
        <f>ROUND(I383*H383,2)</f>
        <v>0</v>
      </c>
      <c r="BL383" s="18" t="s">
        <v>249</v>
      </c>
      <c r="BM383" s="190" t="s">
        <v>559</v>
      </c>
    </row>
    <row r="384" spans="1:65" s="13" customFormat="1" ht="11.25">
      <c r="B384" s="192"/>
      <c r="C384" s="193"/>
      <c r="D384" s="194" t="s">
        <v>168</v>
      </c>
      <c r="E384" s="193"/>
      <c r="F384" s="196" t="s">
        <v>560</v>
      </c>
      <c r="G384" s="193"/>
      <c r="H384" s="197">
        <v>192.37200000000001</v>
      </c>
      <c r="I384" s="198"/>
      <c r="J384" s="193"/>
      <c r="K384" s="193"/>
      <c r="L384" s="199"/>
      <c r="M384" s="200"/>
      <c r="N384" s="201"/>
      <c r="O384" s="201"/>
      <c r="P384" s="201"/>
      <c r="Q384" s="201"/>
      <c r="R384" s="201"/>
      <c r="S384" s="201"/>
      <c r="T384" s="202"/>
      <c r="AT384" s="203" t="s">
        <v>168</v>
      </c>
      <c r="AU384" s="203" t="s">
        <v>77</v>
      </c>
      <c r="AV384" s="13" t="s">
        <v>77</v>
      </c>
      <c r="AW384" s="13" t="s">
        <v>4</v>
      </c>
      <c r="AX384" s="13" t="s">
        <v>75</v>
      </c>
      <c r="AY384" s="203" t="s">
        <v>159</v>
      </c>
    </row>
    <row r="385" spans="1:65" s="2" customFormat="1" ht="44.25" customHeight="1">
      <c r="A385" s="35"/>
      <c r="B385" s="36"/>
      <c r="C385" s="179" t="s">
        <v>561</v>
      </c>
      <c r="D385" s="179" t="s">
        <v>161</v>
      </c>
      <c r="E385" s="180" t="s">
        <v>562</v>
      </c>
      <c r="F385" s="181" t="s">
        <v>563</v>
      </c>
      <c r="G385" s="182" t="s">
        <v>199</v>
      </c>
      <c r="H385" s="183">
        <v>0.28899999999999998</v>
      </c>
      <c r="I385" s="184"/>
      <c r="J385" s="185">
        <f>ROUND(I385*H385,2)</f>
        <v>0</v>
      </c>
      <c r="K385" s="181" t="s">
        <v>165</v>
      </c>
      <c r="L385" s="40"/>
      <c r="M385" s="186" t="s">
        <v>19</v>
      </c>
      <c r="N385" s="187" t="s">
        <v>39</v>
      </c>
      <c r="O385" s="65"/>
      <c r="P385" s="188">
        <f>O385*H385</f>
        <v>0</v>
      </c>
      <c r="Q385" s="188">
        <v>0</v>
      </c>
      <c r="R385" s="188">
        <f>Q385*H385</f>
        <v>0</v>
      </c>
      <c r="S385" s="188">
        <v>0</v>
      </c>
      <c r="T385" s="189">
        <f>S385*H385</f>
        <v>0</v>
      </c>
      <c r="U385" s="35"/>
      <c r="V385" s="35"/>
      <c r="W385" s="35"/>
      <c r="X385" s="35"/>
      <c r="Y385" s="35"/>
      <c r="Z385" s="35"/>
      <c r="AA385" s="35"/>
      <c r="AB385" s="35"/>
      <c r="AC385" s="35"/>
      <c r="AD385" s="35"/>
      <c r="AE385" s="35"/>
      <c r="AR385" s="190" t="s">
        <v>249</v>
      </c>
      <c r="AT385" s="190" t="s">
        <v>161</v>
      </c>
      <c r="AU385" s="190" t="s">
        <v>77</v>
      </c>
      <c r="AY385" s="18" t="s">
        <v>159</v>
      </c>
      <c r="BE385" s="191">
        <f>IF(N385="základní",J385,0)</f>
        <v>0</v>
      </c>
      <c r="BF385" s="191">
        <f>IF(N385="snížená",J385,0)</f>
        <v>0</v>
      </c>
      <c r="BG385" s="191">
        <f>IF(N385="zákl. přenesená",J385,0)</f>
        <v>0</v>
      </c>
      <c r="BH385" s="191">
        <f>IF(N385="sníž. přenesená",J385,0)</f>
        <v>0</v>
      </c>
      <c r="BI385" s="191">
        <f>IF(N385="nulová",J385,0)</f>
        <v>0</v>
      </c>
      <c r="BJ385" s="18" t="s">
        <v>75</v>
      </c>
      <c r="BK385" s="191">
        <f>ROUND(I385*H385,2)</f>
        <v>0</v>
      </c>
      <c r="BL385" s="18" t="s">
        <v>249</v>
      </c>
      <c r="BM385" s="190" t="s">
        <v>564</v>
      </c>
    </row>
    <row r="386" spans="1:65" s="12" customFormat="1" ht="22.9" customHeight="1">
      <c r="B386" s="163"/>
      <c r="C386" s="164"/>
      <c r="D386" s="165" t="s">
        <v>67</v>
      </c>
      <c r="E386" s="177" t="s">
        <v>565</v>
      </c>
      <c r="F386" s="177" t="s">
        <v>566</v>
      </c>
      <c r="G386" s="164"/>
      <c r="H386" s="164"/>
      <c r="I386" s="167"/>
      <c r="J386" s="178">
        <f>BK386</f>
        <v>0</v>
      </c>
      <c r="K386" s="164"/>
      <c r="L386" s="169"/>
      <c r="M386" s="170"/>
      <c r="N386" s="171"/>
      <c r="O386" s="171"/>
      <c r="P386" s="172">
        <f>SUM(P387:P391)</f>
        <v>0</v>
      </c>
      <c r="Q386" s="171"/>
      <c r="R386" s="172">
        <f>SUM(R387:R391)</f>
        <v>2.7009999999999999E-2</v>
      </c>
      <c r="S386" s="171"/>
      <c r="T386" s="173">
        <f>SUM(T387:T391)</f>
        <v>0</v>
      </c>
      <c r="AR386" s="174" t="s">
        <v>77</v>
      </c>
      <c r="AT386" s="175" t="s">
        <v>67</v>
      </c>
      <c r="AU386" s="175" t="s">
        <v>75</v>
      </c>
      <c r="AY386" s="174" t="s">
        <v>159</v>
      </c>
      <c r="BK386" s="176">
        <f>SUM(BK387:BK391)</f>
        <v>0</v>
      </c>
    </row>
    <row r="387" spans="1:65" s="2" customFormat="1" ht="24">
      <c r="A387" s="35"/>
      <c r="B387" s="36"/>
      <c r="C387" s="179" t="s">
        <v>567</v>
      </c>
      <c r="D387" s="179" t="s">
        <v>161</v>
      </c>
      <c r="E387" s="180" t="s">
        <v>568</v>
      </c>
      <c r="F387" s="181" t="s">
        <v>569</v>
      </c>
      <c r="G387" s="182" t="s">
        <v>223</v>
      </c>
      <c r="H387" s="183">
        <v>8</v>
      </c>
      <c r="I387" s="184"/>
      <c r="J387" s="185">
        <f>ROUND(I387*H387,2)</f>
        <v>0</v>
      </c>
      <c r="K387" s="181" t="s">
        <v>165</v>
      </c>
      <c r="L387" s="40"/>
      <c r="M387" s="186" t="s">
        <v>19</v>
      </c>
      <c r="N387" s="187" t="s">
        <v>39</v>
      </c>
      <c r="O387" s="65"/>
      <c r="P387" s="188">
        <f>O387*H387</f>
        <v>0</v>
      </c>
      <c r="Q387" s="188">
        <v>1.5499999999999999E-3</v>
      </c>
      <c r="R387" s="188">
        <f>Q387*H387</f>
        <v>1.24E-2</v>
      </c>
      <c r="S387" s="188">
        <v>0</v>
      </c>
      <c r="T387" s="189">
        <f>S387*H387</f>
        <v>0</v>
      </c>
      <c r="U387" s="35"/>
      <c r="V387" s="35"/>
      <c r="W387" s="35"/>
      <c r="X387" s="35"/>
      <c r="Y387" s="35"/>
      <c r="Z387" s="35"/>
      <c r="AA387" s="35"/>
      <c r="AB387" s="35"/>
      <c r="AC387" s="35"/>
      <c r="AD387" s="35"/>
      <c r="AE387" s="35"/>
      <c r="AR387" s="190" t="s">
        <v>249</v>
      </c>
      <c r="AT387" s="190" t="s">
        <v>161</v>
      </c>
      <c r="AU387" s="190" t="s">
        <v>77</v>
      </c>
      <c r="AY387" s="18" t="s">
        <v>159</v>
      </c>
      <c r="BE387" s="191">
        <f>IF(N387="základní",J387,0)</f>
        <v>0</v>
      </c>
      <c r="BF387" s="191">
        <f>IF(N387="snížená",J387,0)</f>
        <v>0</v>
      </c>
      <c r="BG387" s="191">
        <f>IF(N387="zákl. přenesená",J387,0)</f>
        <v>0</v>
      </c>
      <c r="BH387" s="191">
        <f>IF(N387="sníž. přenesená",J387,0)</f>
        <v>0</v>
      </c>
      <c r="BI387" s="191">
        <f>IF(N387="nulová",J387,0)</f>
        <v>0</v>
      </c>
      <c r="BJ387" s="18" t="s">
        <v>75</v>
      </c>
      <c r="BK387" s="191">
        <f>ROUND(I387*H387,2)</f>
        <v>0</v>
      </c>
      <c r="BL387" s="18" t="s">
        <v>249</v>
      </c>
      <c r="BM387" s="190" t="s">
        <v>570</v>
      </c>
    </row>
    <row r="388" spans="1:65" s="2" customFormat="1" ht="24">
      <c r="A388" s="35"/>
      <c r="B388" s="36"/>
      <c r="C388" s="179" t="s">
        <v>571</v>
      </c>
      <c r="D388" s="179" t="s">
        <v>161</v>
      </c>
      <c r="E388" s="180" t="s">
        <v>572</v>
      </c>
      <c r="F388" s="181" t="s">
        <v>573</v>
      </c>
      <c r="G388" s="182" t="s">
        <v>223</v>
      </c>
      <c r="H388" s="183">
        <v>5</v>
      </c>
      <c r="I388" s="184"/>
      <c r="J388" s="185">
        <f>ROUND(I388*H388,2)</f>
        <v>0</v>
      </c>
      <c r="K388" s="181" t="s">
        <v>165</v>
      </c>
      <c r="L388" s="40"/>
      <c r="M388" s="186" t="s">
        <v>19</v>
      </c>
      <c r="N388" s="187" t="s">
        <v>39</v>
      </c>
      <c r="O388" s="65"/>
      <c r="P388" s="188">
        <f>O388*H388</f>
        <v>0</v>
      </c>
      <c r="Q388" s="188">
        <v>1.4499999999999999E-3</v>
      </c>
      <c r="R388" s="188">
        <f>Q388*H388</f>
        <v>7.2499999999999995E-3</v>
      </c>
      <c r="S388" s="188">
        <v>0</v>
      </c>
      <c r="T388" s="189">
        <f>S388*H388</f>
        <v>0</v>
      </c>
      <c r="U388" s="35"/>
      <c r="V388" s="35"/>
      <c r="W388" s="35"/>
      <c r="X388" s="35"/>
      <c r="Y388" s="35"/>
      <c r="Z388" s="35"/>
      <c r="AA388" s="35"/>
      <c r="AB388" s="35"/>
      <c r="AC388" s="35"/>
      <c r="AD388" s="35"/>
      <c r="AE388" s="35"/>
      <c r="AR388" s="190" t="s">
        <v>249</v>
      </c>
      <c r="AT388" s="190" t="s">
        <v>161</v>
      </c>
      <c r="AU388" s="190" t="s">
        <v>77</v>
      </c>
      <c r="AY388" s="18" t="s">
        <v>159</v>
      </c>
      <c r="BE388" s="191">
        <f>IF(N388="základní",J388,0)</f>
        <v>0</v>
      </c>
      <c r="BF388" s="191">
        <f>IF(N388="snížená",J388,0)</f>
        <v>0</v>
      </c>
      <c r="BG388" s="191">
        <f>IF(N388="zákl. přenesená",J388,0)</f>
        <v>0</v>
      </c>
      <c r="BH388" s="191">
        <f>IF(N388="sníž. přenesená",J388,0)</f>
        <v>0</v>
      </c>
      <c r="BI388" s="191">
        <f>IF(N388="nulová",J388,0)</f>
        <v>0</v>
      </c>
      <c r="BJ388" s="18" t="s">
        <v>75</v>
      </c>
      <c r="BK388" s="191">
        <f>ROUND(I388*H388,2)</f>
        <v>0</v>
      </c>
      <c r="BL388" s="18" t="s">
        <v>249</v>
      </c>
      <c r="BM388" s="190" t="s">
        <v>574</v>
      </c>
    </row>
    <row r="389" spans="1:65" s="2" customFormat="1" ht="21.75" customHeight="1">
      <c r="A389" s="35"/>
      <c r="B389" s="36"/>
      <c r="C389" s="179" t="s">
        <v>575</v>
      </c>
      <c r="D389" s="179" t="s">
        <v>161</v>
      </c>
      <c r="E389" s="180" t="s">
        <v>576</v>
      </c>
      <c r="F389" s="181" t="s">
        <v>577</v>
      </c>
      <c r="G389" s="182" t="s">
        <v>223</v>
      </c>
      <c r="H389" s="183">
        <v>6</v>
      </c>
      <c r="I389" s="184"/>
      <c r="J389" s="185">
        <f>ROUND(I389*H389,2)</f>
        <v>0</v>
      </c>
      <c r="K389" s="181" t="s">
        <v>165</v>
      </c>
      <c r="L389" s="40"/>
      <c r="M389" s="186" t="s">
        <v>19</v>
      </c>
      <c r="N389" s="187" t="s">
        <v>39</v>
      </c>
      <c r="O389" s="65"/>
      <c r="P389" s="188">
        <f>O389*H389</f>
        <v>0</v>
      </c>
      <c r="Q389" s="188">
        <v>4.8000000000000001E-4</v>
      </c>
      <c r="R389" s="188">
        <f>Q389*H389</f>
        <v>2.8800000000000002E-3</v>
      </c>
      <c r="S389" s="188">
        <v>0</v>
      </c>
      <c r="T389" s="189">
        <f>S389*H389</f>
        <v>0</v>
      </c>
      <c r="U389" s="35"/>
      <c r="V389" s="35"/>
      <c r="W389" s="35"/>
      <c r="X389" s="35"/>
      <c r="Y389" s="35"/>
      <c r="Z389" s="35"/>
      <c r="AA389" s="35"/>
      <c r="AB389" s="35"/>
      <c r="AC389" s="35"/>
      <c r="AD389" s="35"/>
      <c r="AE389" s="35"/>
      <c r="AR389" s="190" t="s">
        <v>249</v>
      </c>
      <c r="AT389" s="190" t="s">
        <v>161</v>
      </c>
      <c r="AU389" s="190" t="s">
        <v>77</v>
      </c>
      <c r="AY389" s="18" t="s">
        <v>159</v>
      </c>
      <c r="BE389" s="191">
        <f>IF(N389="základní",J389,0)</f>
        <v>0</v>
      </c>
      <c r="BF389" s="191">
        <f>IF(N389="snížená",J389,0)</f>
        <v>0</v>
      </c>
      <c r="BG389" s="191">
        <f>IF(N389="zákl. přenesená",J389,0)</f>
        <v>0</v>
      </c>
      <c r="BH389" s="191">
        <f>IF(N389="sníž. přenesená",J389,0)</f>
        <v>0</v>
      </c>
      <c r="BI389" s="191">
        <f>IF(N389="nulová",J389,0)</f>
        <v>0</v>
      </c>
      <c r="BJ389" s="18" t="s">
        <v>75</v>
      </c>
      <c r="BK389" s="191">
        <f>ROUND(I389*H389,2)</f>
        <v>0</v>
      </c>
      <c r="BL389" s="18" t="s">
        <v>249</v>
      </c>
      <c r="BM389" s="190" t="s">
        <v>578</v>
      </c>
    </row>
    <row r="390" spans="1:65" s="2" customFormat="1" ht="21.75" customHeight="1">
      <c r="A390" s="35"/>
      <c r="B390" s="36"/>
      <c r="C390" s="179" t="s">
        <v>579</v>
      </c>
      <c r="D390" s="179" t="s">
        <v>161</v>
      </c>
      <c r="E390" s="180" t="s">
        <v>580</v>
      </c>
      <c r="F390" s="181" t="s">
        <v>581</v>
      </c>
      <c r="G390" s="182" t="s">
        <v>223</v>
      </c>
      <c r="H390" s="183">
        <v>2</v>
      </c>
      <c r="I390" s="184"/>
      <c r="J390" s="185">
        <f>ROUND(I390*H390,2)</f>
        <v>0</v>
      </c>
      <c r="K390" s="181" t="s">
        <v>165</v>
      </c>
      <c r="L390" s="40"/>
      <c r="M390" s="186" t="s">
        <v>19</v>
      </c>
      <c r="N390" s="187" t="s">
        <v>39</v>
      </c>
      <c r="O390" s="65"/>
      <c r="P390" s="188">
        <f>O390*H390</f>
        <v>0</v>
      </c>
      <c r="Q390" s="188">
        <v>2.2399999999999998E-3</v>
      </c>
      <c r="R390" s="188">
        <f>Q390*H390</f>
        <v>4.4799999999999996E-3</v>
      </c>
      <c r="S390" s="188">
        <v>0</v>
      </c>
      <c r="T390" s="189">
        <f>S390*H390</f>
        <v>0</v>
      </c>
      <c r="U390" s="35"/>
      <c r="V390" s="35"/>
      <c r="W390" s="35"/>
      <c r="X390" s="35"/>
      <c r="Y390" s="35"/>
      <c r="Z390" s="35"/>
      <c r="AA390" s="35"/>
      <c r="AB390" s="35"/>
      <c r="AC390" s="35"/>
      <c r="AD390" s="35"/>
      <c r="AE390" s="35"/>
      <c r="AR390" s="190" t="s">
        <v>249</v>
      </c>
      <c r="AT390" s="190" t="s">
        <v>161</v>
      </c>
      <c r="AU390" s="190" t="s">
        <v>77</v>
      </c>
      <c r="AY390" s="18" t="s">
        <v>159</v>
      </c>
      <c r="BE390" s="191">
        <f>IF(N390="základní",J390,0)</f>
        <v>0</v>
      </c>
      <c r="BF390" s="191">
        <f>IF(N390="snížená",J390,0)</f>
        <v>0</v>
      </c>
      <c r="BG390" s="191">
        <f>IF(N390="zákl. přenesená",J390,0)</f>
        <v>0</v>
      </c>
      <c r="BH390" s="191">
        <f>IF(N390="sníž. přenesená",J390,0)</f>
        <v>0</v>
      </c>
      <c r="BI390" s="191">
        <f>IF(N390="nulová",J390,0)</f>
        <v>0</v>
      </c>
      <c r="BJ390" s="18" t="s">
        <v>75</v>
      </c>
      <c r="BK390" s="191">
        <f>ROUND(I390*H390,2)</f>
        <v>0</v>
      </c>
      <c r="BL390" s="18" t="s">
        <v>249</v>
      </c>
      <c r="BM390" s="190" t="s">
        <v>582</v>
      </c>
    </row>
    <row r="391" spans="1:65" s="2" customFormat="1" ht="48">
      <c r="A391" s="35"/>
      <c r="B391" s="36"/>
      <c r="C391" s="179" t="s">
        <v>583</v>
      </c>
      <c r="D391" s="179" t="s">
        <v>161</v>
      </c>
      <c r="E391" s="180" t="s">
        <v>584</v>
      </c>
      <c r="F391" s="181" t="s">
        <v>585</v>
      </c>
      <c r="G391" s="182" t="s">
        <v>199</v>
      </c>
      <c r="H391" s="183">
        <v>2.7E-2</v>
      </c>
      <c r="I391" s="184"/>
      <c r="J391" s="185">
        <f>ROUND(I391*H391,2)</f>
        <v>0</v>
      </c>
      <c r="K391" s="181" t="s">
        <v>165</v>
      </c>
      <c r="L391" s="40"/>
      <c r="M391" s="186" t="s">
        <v>19</v>
      </c>
      <c r="N391" s="187" t="s">
        <v>39</v>
      </c>
      <c r="O391" s="65"/>
      <c r="P391" s="188">
        <f>O391*H391</f>
        <v>0</v>
      </c>
      <c r="Q391" s="188">
        <v>0</v>
      </c>
      <c r="R391" s="188">
        <f>Q391*H391</f>
        <v>0</v>
      </c>
      <c r="S391" s="188">
        <v>0</v>
      </c>
      <c r="T391" s="189">
        <f>S391*H391</f>
        <v>0</v>
      </c>
      <c r="U391" s="35"/>
      <c r="V391" s="35"/>
      <c r="W391" s="35"/>
      <c r="X391" s="35"/>
      <c r="Y391" s="35"/>
      <c r="Z391" s="35"/>
      <c r="AA391" s="35"/>
      <c r="AB391" s="35"/>
      <c r="AC391" s="35"/>
      <c r="AD391" s="35"/>
      <c r="AE391" s="35"/>
      <c r="AR391" s="190" t="s">
        <v>249</v>
      </c>
      <c r="AT391" s="190" t="s">
        <v>161</v>
      </c>
      <c r="AU391" s="190" t="s">
        <v>77</v>
      </c>
      <c r="AY391" s="18" t="s">
        <v>159</v>
      </c>
      <c r="BE391" s="191">
        <f>IF(N391="základní",J391,0)</f>
        <v>0</v>
      </c>
      <c r="BF391" s="191">
        <f>IF(N391="snížená",J391,0)</f>
        <v>0</v>
      </c>
      <c r="BG391" s="191">
        <f>IF(N391="zákl. přenesená",J391,0)</f>
        <v>0</v>
      </c>
      <c r="BH391" s="191">
        <f>IF(N391="sníž. přenesená",J391,0)</f>
        <v>0</v>
      </c>
      <c r="BI391" s="191">
        <f>IF(N391="nulová",J391,0)</f>
        <v>0</v>
      </c>
      <c r="BJ391" s="18" t="s">
        <v>75</v>
      </c>
      <c r="BK391" s="191">
        <f>ROUND(I391*H391,2)</f>
        <v>0</v>
      </c>
      <c r="BL391" s="18" t="s">
        <v>249</v>
      </c>
      <c r="BM391" s="190" t="s">
        <v>586</v>
      </c>
    </row>
    <row r="392" spans="1:65" s="12" customFormat="1" ht="22.9" customHeight="1">
      <c r="B392" s="163"/>
      <c r="C392" s="164"/>
      <c r="D392" s="165" t="s">
        <v>67</v>
      </c>
      <c r="E392" s="177" t="s">
        <v>587</v>
      </c>
      <c r="F392" s="177" t="s">
        <v>588</v>
      </c>
      <c r="G392" s="164"/>
      <c r="H392" s="164"/>
      <c r="I392" s="167"/>
      <c r="J392" s="178">
        <f>BK392</f>
        <v>0</v>
      </c>
      <c r="K392" s="164"/>
      <c r="L392" s="169"/>
      <c r="M392" s="170"/>
      <c r="N392" s="171"/>
      <c r="O392" s="171"/>
      <c r="P392" s="172">
        <f>SUM(P393:P405)</f>
        <v>0</v>
      </c>
      <c r="Q392" s="171"/>
      <c r="R392" s="172">
        <f>SUM(R393:R405)</f>
        <v>5.9119999999999999E-2</v>
      </c>
      <c r="S392" s="171"/>
      <c r="T392" s="173">
        <f>SUM(T393:T405)</f>
        <v>0</v>
      </c>
      <c r="AR392" s="174" t="s">
        <v>77</v>
      </c>
      <c r="AT392" s="175" t="s">
        <v>67</v>
      </c>
      <c r="AU392" s="175" t="s">
        <v>75</v>
      </c>
      <c r="AY392" s="174" t="s">
        <v>159</v>
      </c>
      <c r="BK392" s="176">
        <f>SUM(BK393:BK405)</f>
        <v>0</v>
      </c>
    </row>
    <row r="393" spans="1:65" s="2" customFormat="1" ht="33" customHeight="1">
      <c r="A393" s="35"/>
      <c r="B393" s="36"/>
      <c r="C393" s="179" t="s">
        <v>589</v>
      </c>
      <c r="D393" s="179" t="s">
        <v>161</v>
      </c>
      <c r="E393" s="180" t="s">
        <v>590</v>
      </c>
      <c r="F393" s="181" t="s">
        <v>591</v>
      </c>
      <c r="G393" s="182" t="s">
        <v>223</v>
      </c>
      <c r="H393" s="183">
        <v>35</v>
      </c>
      <c r="I393" s="184"/>
      <c r="J393" s="185">
        <f>ROUND(I393*H393,2)</f>
        <v>0</v>
      </c>
      <c r="K393" s="181" t="s">
        <v>165</v>
      </c>
      <c r="L393" s="40"/>
      <c r="M393" s="186" t="s">
        <v>19</v>
      </c>
      <c r="N393" s="187" t="s">
        <v>39</v>
      </c>
      <c r="O393" s="65"/>
      <c r="P393" s="188">
        <f>O393*H393</f>
        <v>0</v>
      </c>
      <c r="Q393" s="188">
        <v>8.4000000000000003E-4</v>
      </c>
      <c r="R393" s="188">
        <f>Q393*H393</f>
        <v>2.9400000000000003E-2</v>
      </c>
      <c r="S393" s="188">
        <v>0</v>
      </c>
      <c r="T393" s="189">
        <f>S393*H393</f>
        <v>0</v>
      </c>
      <c r="U393" s="35"/>
      <c r="V393" s="35"/>
      <c r="W393" s="35"/>
      <c r="X393" s="35"/>
      <c r="Y393" s="35"/>
      <c r="Z393" s="35"/>
      <c r="AA393" s="35"/>
      <c r="AB393" s="35"/>
      <c r="AC393" s="35"/>
      <c r="AD393" s="35"/>
      <c r="AE393" s="35"/>
      <c r="AR393" s="190" t="s">
        <v>249</v>
      </c>
      <c r="AT393" s="190" t="s">
        <v>161</v>
      </c>
      <c r="AU393" s="190" t="s">
        <v>77</v>
      </c>
      <c r="AY393" s="18" t="s">
        <v>159</v>
      </c>
      <c r="BE393" s="191">
        <f>IF(N393="základní",J393,0)</f>
        <v>0</v>
      </c>
      <c r="BF393" s="191">
        <f>IF(N393="snížená",J393,0)</f>
        <v>0</v>
      </c>
      <c r="BG393" s="191">
        <f>IF(N393="zákl. přenesená",J393,0)</f>
        <v>0</v>
      </c>
      <c r="BH393" s="191">
        <f>IF(N393="sníž. přenesená",J393,0)</f>
        <v>0</v>
      </c>
      <c r="BI393" s="191">
        <f>IF(N393="nulová",J393,0)</f>
        <v>0</v>
      </c>
      <c r="BJ393" s="18" t="s">
        <v>75</v>
      </c>
      <c r="BK393" s="191">
        <f>ROUND(I393*H393,2)</f>
        <v>0</v>
      </c>
      <c r="BL393" s="18" t="s">
        <v>249</v>
      </c>
      <c r="BM393" s="190" t="s">
        <v>592</v>
      </c>
    </row>
    <row r="394" spans="1:65" s="2" customFormat="1" ht="24">
      <c r="A394" s="35"/>
      <c r="B394" s="36"/>
      <c r="C394" s="179" t="s">
        <v>593</v>
      </c>
      <c r="D394" s="179" t="s">
        <v>161</v>
      </c>
      <c r="E394" s="180" t="s">
        <v>594</v>
      </c>
      <c r="F394" s="181" t="s">
        <v>595</v>
      </c>
      <c r="G394" s="182" t="s">
        <v>596</v>
      </c>
      <c r="H394" s="183">
        <v>3</v>
      </c>
      <c r="I394" s="184"/>
      <c r="J394" s="185">
        <f>ROUND(I394*H394,2)</f>
        <v>0</v>
      </c>
      <c r="K394" s="181" t="s">
        <v>165</v>
      </c>
      <c r="L394" s="40"/>
      <c r="M394" s="186" t="s">
        <v>19</v>
      </c>
      <c r="N394" s="187" t="s">
        <v>39</v>
      </c>
      <c r="O394" s="65"/>
      <c r="P394" s="188">
        <f>O394*H394</f>
        <v>0</v>
      </c>
      <c r="Q394" s="188">
        <v>0</v>
      </c>
      <c r="R394" s="188">
        <f>Q394*H394</f>
        <v>0</v>
      </c>
      <c r="S394" s="188">
        <v>0</v>
      </c>
      <c r="T394" s="189">
        <f>S394*H394</f>
        <v>0</v>
      </c>
      <c r="U394" s="35"/>
      <c r="V394" s="35"/>
      <c r="W394" s="35"/>
      <c r="X394" s="35"/>
      <c r="Y394" s="35"/>
      <c r="Z394" s="35"/>
      <c r="AA394" s="35"/>
      <c r="AB394" s="35"/>
      <c r="AC394" s="35"/>
      <c r="AD394" s="35"/>
      <c r="AE394" s="35"/>
      <c r="AR394" s="190" t="s">
        <v>249</v>
      </c>
      <c r="AT394" s="190" t="s">
        <v>161</v>
      </c>
      <c r="AU394" s="190" t="s">
        <v>77</v>
      </c>
      <c r="AY394" s="18" t="s">
        <v>159</v>
      </c>
      <c r="BE394" s="191">
        <f>IF(N394="základní",J394,0)</f>
        <v>0</v>
      </c>
      <c r="BF394" s="191">
        <f>IF(N394="snížená",J394,0)</f>
        <v>0</v>
      </c>
      <c r="BG394" s="191">
        <f>IF(N394="zákl. přenesená",J394,0)</f>
        <v>0</v>
      </c>
      <c r="BH394" s="191">
        <f>IF(N394="sníž. přenesená",J394,0)</f>
        <v>0</v>
      </c>
      <c r="BI394" s="191">
        <f>IF(N394="nulová",J394,0)</f>
        <v>0</v>
      </c>
      <c r="BJ394" s="18" t="s">
        <v>75</v>
      </c>
      <c r="BK394" s="191">
        <f>ROUND(I394*H394,2)</f>
        <v>0</v>
      </c>
      <c r="BL394" s="18" t="s">
        <v>249</v>
      </c>
      <c r="BM394" s="190" t="s">
        <v>597</v>
      </c>
    </row>
    <row r="395" spans="1:65" s="2" customFormat="1" ht="48">
      <c r="A395" s="35"/>
      <c r="B395" s="36"/>
      <c r="C395" s="179" t="s">
        <v>598</v>
      </c>
      <c r="D395" s="179" t="s">
        <v>161</v>
      </c>
      <c r="E395" s="180" t="s">
        <v>599</v>
      </c>
      <c r="F395" s="181" t="s">
        <v>600</v>
      </c>
      <c r="G395" s="182" t="s">
        <v>223</v>
      </c>
      <c r="H395" s="183">
        <v>35</v>
      </c>
      <c r="I395" s="184"/>
      <c r="J395" s="185">
        <f>ROUND(I395*H395,2)</f>
        <v>0</v>
      </c>
      <c r="K395" s="181" t="s">
        <v>165</v>
      </c>
      <c r="L395" s="40"/>
      <c r="M395" s="186" t="s">
        <v>19</v>
      </c>
      <c r="N395" s="187" t="s">
        <v>39</v>
      </c>
      <c r="O395" s="65"/>
      <c r="P395" s="188">
        <f>O395*H395</f>
        <v>0</v>
      </c>
      <c r="Q395" s="188">
        <v>4.0000000000000003E-5</v>
      </c>
      <c r="R395" s="188">
        <f>Q395*H395</f>
        <v>1.4000000000000002E-3</v>
      </c>
      <c r="S395" s="188">
        <v>0</v>
      </c>
      <c r="T395" s="189">
        <f>S395*H395</f>
        <v>0</v>
      </c>
      <c r="U395" s="35"/>
      <c r="V395" s="35"/>
      <c r="W395" s="35"/>
      <c r="X395" s="35"/>
      <c r="Y395" s="35"/>
      <c r="Z395" s="35"/>
      <c r="AA395" s="35"/>
      <c r="AB395" s="35"/>
      <c r="AC395" s="35"/>
      <c r="AD395" s="35"/>
      <c r="AE395" s="35"/>
      <c r="AR395" s="190" t="s">
        <v>249</v>
      </c>
      <c r="AT395" s="190" t="s">
        <v>161</v>
      </c>
      <c r="AU395" s="190" t="s">
        <v>77</v>
      </c>
      <c r="AY395" s="18" t="s">
        <v>159</v>
      </c>
      <c r="BE395" s="191">
        <f>IF(N395="základní",J395,0)</f>
        <v>0</v>
      </c>
      <c r="BF395" s="191">
        <f>IF(N395="snížená",J395,0)</f>
        <v>0</v>
      </c>
      <c r="BG395" s="191">
        <f>IF(N395="zákl. přenesená",J395,0)</f>
        <v>0</v>
      </c>
      <c r="BH395" s="191">
        <f>IF(N395="sníž. přenesená",J395,0)</f>
        <v>0</v>
      </c>
      <c r="BI395" s="191">
        <f>IF(N395="nulová",J395,0)</f>
        <v>0</v>
      </c>
      <c r="BJ395" s="18" t="s">
        <v>75</v>
      </c>
      <c r="BK395" s="191">
        <f>ROUND(I395*H395,2)</f>
        <v>0</v>
      </c>
      <c r="BL395" s="18" t="s">
        <v>249</v>
      </c>
      <c r="BM395" s="190" t="s">
        <v>601</v>
      </c>
    </row>
    <row r="396" spans="1:65" s="13" customFormat="1" ht="11.25">
      <c r="B396" s="192"/>
      <c r="C396" s="193"/>
      <c r="D396" s="194" t="s">
        <v>168</v>
      </c>
      <c r="E396" s="195" t="s">
        <v>19</v>
      </c>
      <c r="F396" s="196" t="s">
        <v>380</v>
      </c>
      <c r="G396" s="193"/>
      <c r="H396" s="197">
        <v>35</v>
      </c>
      <c r="I396" s="198"/>
      <c r="J396" s="193"/>
      <c r="K396" s="193"/>
      <c r="L396" s="199"/>
      <c r="M396" s="200"/>
      <c r="N396" s="201"/>
      <c r="O396" s="201"/>
      <c r="P396" s="201"/>
      <c r="Q396" s="201"/>
      <c r="R396" s="201"/>
      <c r="S396" s="201"/>
      <c r="T396" s="202"/>
      <c r="AT396" s="203" t="s">
        <v>168</v>
      </c>
      <c r="AU396" s="203" t="s">
        <v>77</v>
      </c>
      <c r="AV396" s="13" t="s">
        <v>77</v>
      </c>
      <c r="AW396" s="13" t="s">
        <v>30</v>
      </c>
      <c r="AX396" s="13" t="s">
        <v>75</v>
      </c>
      <c r="AY396" s="203" t="s">
        <v>159</v>
      </c>
    </row>
    <row r="397" spans="1:65" s="2" customFormat="1" ht="24">
      <c r="A397" s="35"/>
      <c r="B397" s="36"/>
      <c r="C397" s="179" t="s">
        <v>602</v>
      </c>
      <c r="D397" s="179" t="s">
        <v>161</v>
      </c>
      <c r="E397" s="180" t="s">
        <v>603</v>
      </c>
      <c r="F397" s="181" t="s">
        <v>604</v>
      </c>
      <c r="G397" s="182" t="s">
        <v>389</v>
      </c>
      <c r="H397" s="183">
        <v>5</v>
      </c>
      <c r="I397" s="184"/>
      <c r="J397" s="185">
        <f t="shared" ref="J397:J405" si="0">ROUND(I397*H397,2)</f>
        <v>0</v>
      </c>
      <c r="K397" s="181" t="s">
        <v>165</v>
      </c>
      <c r="L397" s="40"/>
      <c r="M397" s="186" t="s">
        <v>19</v>
      </c>
      <c r="N397" s="187" t="s">
        <v>39</v>
      </c>
      <c r="O397" s="65"/>
      <c r="P397" s="188">
        <f t="shared" ref="P397:P405" si="1">O397*H397</f>
        <v>0</v>
      </c>
      <c r="Q397" s="188">
        <v>0</v>
      </c>
      <c r="R397" s="188">
        <f t="shared" ref="R397:R405" si="2">Q397*H397</f>
        <v>0</v>
      </c>
      <c r="S397" s="188">
        <v>0</v>
      </c>
      <c r="T397" s="189">
        <f t="shared" ref="T397:T405" si="3">S397*H397</f>
        <v>0</v>
      </c>
      <c r="U397" s="35"/>
      <c r="V397" s="35"/>
      <c r="W397" s="35"/>
      <c r="X397" s="35"/>
      <c r="Y397" s="35"/>
      <c r="Z397" s="35"/>
      <c r="AA397" s="35"/>
      <c r="AB397" s="35"/>
      <c r="AC397" s="35"/>
      <c r="AD397" s="35"/>
      <c r="AE397" s="35"/>
      <c r="AR397" s="190" t="s">
        <v>249</v>
      </c>
      <c r="AT397" s="190" t="s">
        <v>161</v>
      </c>
      <c r="AU397" s="190" t="s">
        <v>77</v>
      </c>
      <c r="AY397" s="18" t="s">
        <v>159</v>
      </c>
      <c r="BE397" s="191">
        <f t="shared" ref="BE397:BE405" si="4">IF(N397="základní",J397,0)</f>
        <v>0</v>
      </c>
      <c r="BF397" s="191">
        <f t="shared" ref="BF397:BF405" si="5">IF(N397="snížená",J397,0)</f>
        <v>0</v>
      </c>
      <c r="BG397" s="191">
        <f t="shared" ref="BG397:BG405" si="6">IF(N397="zákl. přenesená",J397,0)</f>
        <v>0</v>
      </c>
      <c r="BH397" s="191">
        <f t="shared" ref="BH397:BH405" si="7">IF(N397="sníž. přenesená",J397,0)</f>
        <v>0</v>
      </c>
      <c r="BI397" s="191">
        <f t="shared" ref="BI397:BI405" si="8">IF(N397="nulová",J397,0)</f>
        <v>0</v>
      </c>
      <c r="BJ397" s="18" t="s">
        <v>75</v>
      </c>
      <c r="BK397" s="191">
        <f t="shared" ref="BK397:BK405" si="9">ROUND(I397*H397,2)</f>
        <v>0</v>
      </c>
      <c r="BL397" s="18" t="s">
        <v>249</v>
      </c>
      <c r="BM397" s="190" t="s">
        <v>605</v>
      </c>
    </row>
    <row r="398" spans="1:65" s="2" customFormat="1" ht="21.75" customHeight="1">
      <c r="A398" s="35"/>
      <c r="B398" s="36"/>
      <c r="C398" s="179" t="s">
        <v>606</v>
      </c>
      <c r="D398" s="179" t="s">
        <v>161</v>
      </c>
      <c r="E398" s="180" t="s">
        <v>607</v>
      </c>
      <c r="F398" s="181" t="s">
        <v>608</v>
      </c>
      <c r="G398" s="182" t="s">
        <v>389</v>
      </c>
      <c r="H398" s="183">
        <v>4</v>
      </c>
      <c r="I398" s="184"/>
      <c r="J398" s="185">
        <f t="shared" si="0"/>
        <v>0</v>
      </c>
      <c r="K398" s="181" t="s">
        <v>165</v>
      </c>
      <c r="L398" s="40"/>
      <c r="M398" s="186" t="s">
        <v>19</v>
      </c>
      <c r="N398" s="187" t="s">
        <v>39</v>
      </c>
      <c r="O398" s="65"/>
      <c r="P398" s="188">
        <f t="shared" si="1"/>
        <v>0</v>
      </c>
      <c r="Q398" s="188">
        <v>9.5E-4</v>
      </c>
      <c r="R398" s="188">
        <f t="shared" si="2"/>
        <v>3.8E-3</v>
      </c>
      <c r="S398" s="188">
        <v>0</v>
      </c>
      <c r="T398" s="189">
        <f t="shared" si="3"/>
        <v>0</v>
      </c>
      <c r="U398" s="35"/>
      <c r="V398" s="35"/>
      <c r="W398" s="35"/>
      <c r="X398" s="35"/>
      <c r="Y398" s="35"/>
      <c r="Z398" s="35"/>
      <c r="AA398" s="35"/>
      <c r="AB398" s="35"/>
      <c r="AC398" s="35"/>
      <c r="AD398" s="35"/>
      <c r="AE398" s="35"/>
      <c r="AR398" s="190" t="s">
        <v>249</v>
      </c>
      <c r="AT398" s="190" t="s">
        <v>161</v>
      </c>
      <c r="AU398" s="190" t="s">
        <v>77</v>
      </c>
      <c r="AY398" s="18" t="s">
        <v>159</v>
      </c>
      <c r="BE398" s="191">
        <f t="shared" si="4"/>
        <v>0</v>
      </c>
      <c r="BF398" s="191">
        <f t="shared" si="5"/>
        <v>0</v>
      </c>
      <c r="BG398" s="191">
        <f t="shared" si="6"/>
        <v>0</v>
      </c>
      <c r="BH398" s="191">
        <f t="shared" si="7"/>
        <v>0</v>
      </c>
      <c r="BI398" s="191">
        <f t="shared" si="8"/>
        <v>0</v>
      </c>
      <c r="BJ398" s="18" t="s">
        <v>75</v>
      </c>
      <c r="BK398" s="191">
        <f t="shared" si="9"/>
        <v>0</v>
      </c>
      <c r="BL398" s="18" t="s">
        <v>249</v>
      </c>
      <c r="BM398" s="190" t="s">
        <v>609</v>
      </c>
    </row>
    <row r="399" spans="1:65" s="2" customFormat="1" ht="24">
      <c r="A399" s="35"/>
      <c r="B399" s="36"/>
      <c r="C399" s="179" t="s">
        <v>610</v>
      </c>
      <c r="D399" s="179" t="s">
        <v>161</v>
      </c>
      <c r="E399" s="180" t="s">
        <v>611</v>
      </c>
      <c r="F399" s="181" t="s">
        <v>612</v>
      </c>
      <c r="G399" s="182" t="s">
        <v>389</v>
      </c>
      <c r="H399" s="183">
        <v>2</v>
      </c>
      <c r="I399" s="184"/>
      <c r="J399" s="185">
        <f t="shared" si="0"/>
        <v>0</v>
      </c>
      <c r="K399" s="181" t="s">
        <v>165</v>
      </c>
      <c r="L399" s="40"/>
      <c r="M399" s="186" t="s">
        <v>19</v>
      </c>
      <c r="N399" s="187" t="s">
        <v>39</v>
      </c>
      <c r="O399" s="65"/>
      <c r="P399" s="188">
        <f t="shared" si="1"/>
        <v>0</v>
      </c>
      <c r="Q399" s="188">
        <v>9.7000000000000005E-4</v>
      </c>
      <c r="R399" s="188">
        <f t="shared" si="2"/>
        <v>1.9400000000000001E-3</v>
      </c>
      <c r="S399" s="188">
        <v>0</v>
      </c>
      <c r="T399" s="189">
        <f t="shared" si="3"/>
        <v>0</v>
      </c>
      <c r="U399" s="35"/>
      <c r="V399" s="35"/>
      <c r="W399" s="35"/>
      <c r="X399" s="35"/>
      <c r="Y399" s="35"/>
      <c r="Z399" s="35"/>
      <c r="AA399" s="35"/>
      <c r="AB399" s="35"/>
      <c r="AC399" s="35"/>
      <c r="AD399" s="35"/>
      <c r="AE399" s="35"/>
      <c r="AR399" s="190" t="s">
        <v>249</v>
      </c>
      <c r="AT399" s="190" t="s">
        <v>161</v>
      </c>
      <c r="AU399" s="190" t="s">
        <v>77</v>
      </c>
      <c r="AY399" s="18" t="s">
        <v>159</v>
      </c>
      <c r="BE399" s="191">
        <f t="shared" si="4"/>
        <v>0</v>
      </c>
      <c r="BF399" s="191">
        <f t="shared" si="5"/>
        <v>0</v>
      </c>
      <c r="BG399" s="191">
        <f t="shared" si="6"/>
        <v>0</v>
      </c>
      <c r="BH399" s="191">
        <f t="shared" si="7"/>
        <v>0</v>
      </c>
      <c r="BI399" s="191">
        <f t="shared" si="8"/>
        <v>0</v>
      </c>
      <c r="BJ399" s="18" t="s">
        <v>75</v>
      </c>
      <c r="BK399" s="191">
        <f t="shared" si="9"/>
        <v>0</v>
      </c>
      <c r="BL399" s="18" t="s">
        <v>249</v>
      </c>
      <c r="BM399" s="190" t="s">
        <v>613</v>
      </c>
    </row>
    <row r="400" spans="1:65" s="2" customFormat="1" ht="33" customHeight="1">
      <c r="A400" s="35"/>
      <c r="B400" s="36"/>
      <c r="C400" s="179" t="s">
        <v>614</v>
      </c>
      <c r="D400" s="179" t="s">
        <v>161</v>
      </c>
      <c r="E400" s="180" t="s">
        <v>615</v>
      </c>
      <c r="F400" s="181" t="s">
        <v>616</v>
      </c>
      <c r="G400" s="182" t="s">
        <v>389</v>
      </c>
      <c r="H400" s="183">
        <v>7</v>
      </c>
      <c r="I400" s="184"/>
      <c r="J400" s="185">
        <f t="shared" si="0"/>
        <v>0</v>
      </c>
      <c r="K400" s="181" t="s">
        <v>165</v>
      </c>
      <c r="L400" s="40"/>
      <c r="M400" s="186" t="s">
        <v>19</v>
      </c>
      <c r="N400" s="187" t="s">
        <v>39</v>
      </c>
      <c r="O400" s="65"/>
      <c r="P400" s="188">
        <f t="shared" si="1"/>
        <v>0</v>
      </c>
      <c r="Q400" s="188">
        <v>7.6000000000000004E-4</v>
      </c>
      <c r="R400" s="188">
        <f t="shared" si="2"/>
        <v>5.3200000000000001E-3</v>
      </c>
      <c r="S400" s="188">
        <v>0</v>
      </c>
      <c r="T400" s="189">
        <f t="shared" si="3"/>
        <v>0</v>
      </c>
      <c r="U400" s="35"/>
      <c r="V400" s="35"/>
      <c r="W400" s="35"/>
      <c r="X400" s="35"/>
      <c r="Y400" s="35"/>
      <c r="Z400" s="35"/>
      <c r="AA400" s="35"/>
      <c r="AB400" s="35"/>
      <c r="AC400" s="35"/>
      <c r="AD400" s="35"/>
      <c r="AE400" s="35"/>
      <c r="AR400" s="190" t="s">
        <v>249</v>
      </c>
      <c r="AT400" s="190" t="s">
        <v>161</v>
      </c>
      <c r="AU400" s="190" t="s">
        <v>77</v>
      </c>
      <c r="AY400" s="18" t="s">
        <v>159</v>
      </c>
      <c r="BE400" s="191">
        <f t="shared" si="4"/>
        <v>0</v>
      </c>
      <c r="BF400" s="191">
        <f t="shared" si="5"/>
        <v>0</v>
      </c>
      <c r="BG400" s="191">
        <f t="shared" si="6"/>
        <v>0</v>
      </c>
      <c r="BH400" s="191">
        <f t="shared" si="7"/>
        <v>0</v>
      </c>
      <c r="BI400" s="191">
        <f t="shared" si="8"/>
        <v>0</v>
      </c>
      <c r="BJ400" s="18" t="s">
        <v>75</v>
      </c>
      <c r="BK400" s="191">
        <f t="shared" si="9"/>
        <v>0</v>
      </c>
      <c r="BL400" s="18" t="s">
        <v>249</v>
      </c>
      <c r="BM400" s="190" t="s">
        <v>617</v>
      </c>
    </row>
    <row r="401" spans="1:65" s="2" customFormat="1" ht="24">
      <c r="A401" s="35"/>
      <c r="B401" s="36"/>
      <c r="C401" s="215" t="s">
        <v>618</v>
      </c>
      <c r="D401" s="215" t="s">
        <v>196</v>
      </c>
      <c r="E401" s="216" t="s">
        <v>619</v>
      </c>
      <c r="F401" s="217" t="s">
        <v>620</v>
      </c>
      <c r="G401" s="218" t="s">
        <v>389</v>
      </c>
      <c r="H401" s="219">
        <v>6</v>
      </c>
      <c r="I401" s="220"/>
      <c r="J401" s="221">
        <f t="shared" si="0"/>
        <v>0</v>
      </c>
      <c r="K401" s="217" t="s">
        <v>165</v>
      </c>
      <c r="L401" s="222"/>
      <c r="M401" s="223" t="s">
        <v>19</v>
      </c>
      <c r="N401" s="224" t="s">
        <v>39</v>
      </c>
      <c r="O401" s="65"/>
      <c r="P401" s="188">
        <f t="shared" si="1"/>
        <v>0</v>
      </c>
      <c r="Q401" s="188">
        <v>3.1E-4</v>
      </c>
      <c r="R401" s="188">
        <f t="shared" si="2"/>
        <v>1.8600000000000001E-3</v>
      </c>
      <c r="S401" s="188">
        <v>0</v>
      </c>
      <c r="T401" s="189">
        <f t="shared" si="3"/>
        <v>0</v>
      </c>
      <c r="U401" s="35"/>
      <c r="V401" s="35"/>
      <c r="W401" s="35"/>
      <c r="X401" s="35"/>
      <c r="Y401" s="35"/>
      <c r="Z401" s="35"/>
      <c r="AA401" s="35"/>
      <c r="AB401" s="35"/>
      <c r="AC401" s="35"/>
      <c r="AD401" s="35"/>
      <c r="AE401" s="35"/>
      <c r="AR401" s="190" t="s">
        <v>356</v>
      </c>
      <c r="AT401" s="190" t="s">
        <v>196</v>
      </c>
      <c r="AU401" s="190" t="s">
        <v>77</v>
      </c>
      <c r="AY401" s="18" t="s">
        <v>159</v>
      </c>
      <c r="BE401" s="191">
        <f t="shared" si="4"/>
        <v>0</v>
      </c>
      <c r="BF401" s="191">
        <f t="shared" si="5"/>
        <v>0</v>
      </c>
      <c r="BG401" s="191">
        <f t="shared" si="6"/>
        <v>0</v>
      </c>
      <c r="BH401" s="191">
        <f t="shared" si="7"/>
        <v>0</v>
      </c>
      <c r="BI401" s="191">
        <f t="shared" si="8"/>
        <v>0</v>
      </c>
      <c r="BJ401" s="18" t="s">
        <v>75</v>
      </c>
      <c r="BK401" s="191">
        <f t="shared" si="9"/>
        <v>0</v>
      </c>
      <c r="BL401" s="18" t="s">
        <v>249</v>
      </c>
      <c r="BM401" s="190" t="s">
        <v>621</v>
      </c>
    </row>
    <row r="402" spans="1:65" s="2" customFormat="1" ht="24">
      <c r="A402" s="35"/>
      <c r="B402" s="36"/>
      <c r="C402" s="215" t="s">
        <v>622</v>
      </c>
      <c r="D402" s="215" t="s">
        <v>196</v>
      </c>
      <c r="E402" s="216" t="s">
        <v>623</v>
      </c>
      <c r="F402" s="217" t="s">
        <v>624</v>
      </c>
      <c r="G402" s="218" t="s">
        <v>389</v>
      </c>
      <c r="H402" s="219">
        <v>3</v>
      </c>
      <c r="I402" s="220"/>
      <c r="J402" s="221">
        <f t="shared" si="0"/>
        <v>0</v>
      </c>
      <c r="K402" s="217" t="s">
        <v>165</v>
      </c>
      <c r="L402" s="222"/>
      <c r="M402" s="223" t="s">
        <v>19</v>
      </c>
      <c r="N402" s="224" t="s">
        <v>39</v>
      </c>
      <c r="O402" s="65"/>
      <c r="P402" s="188">
        <f t="shared" si="1"/>
        <v>0</v>
      </c>
      <c r="Q402" s="188">
        <v>3.5E-4</v>
      </c>
      <c r="R402" s="188">
        <f t="shared" si="2"/>
        <v>1.0499999999999999E-3</v>
      </c>
      <c r="S402" s="188">
        <v>0</v>
      </c>
      <c r="T402" s="189">
        <f t="shared" si="3"/>
        <v>0</v>
      </c>
      <c r="U402" s="35"/>
      <c r="V402" s="35"/>
      <c r="W402" s="35"/>
      <c r="X402" s="35"/>
      <c r="Y402" s="35"/>
      <c r="Z402" s="35"/>
      <c r="AA402" s="35"/>
      <c r="AB402" s="35"/>
      <c r="AC402" s="35"/>
      <c r="AD402" s="35"/>
      <c r="AE402" s="35"/>
      <c r="AR402" s="190" t="s">
        <v>356</v>
      </c>
      <c r="AT402" s="190" t="s">
        <v>196</v>
      </c>
      <c r="AU402" s="190" t="s">
        <v>77</v>
      </c>
      <c r="AY402" s="18" t="s">
        <v>159</v>
      </c>
      <c r="BE402" s="191">
        <f t="shared" si="4"/>
        <v>0</v>
      </c>
      <c r="BF402" s="191">
        <f t="shared" si="5"/>
        <v>0</v>
      </c>
      <c r="BG402" s="191">
        <f t="shared" si="6"/>
        <v>0</v>
      </c>
      <c r="BH402" s="191">
        <f t="shared" si="7"/>
        <v>0</v>
      </c>
      <c r="BI402" s="191">
        <f t="shared" si="8"/>
        <v>0</v>
      </c>
      <c r="BJ402" s="18" t="s">
        <v>75</v>
      </c>
      <c r="BK402" s="191">
        <f t="shared" si="9"/>
        <v>0</v>
      </c>
      <c r="BL402" s="18" t="s">
        <v>249</v>
      </c>
      <c r="BM402" s="190" t="s">
        <v>625</v>
      </c>
    </row>
    <row r="403" spans="1:65" s="2" customFormat="1" ht="36">
      <c r="A403" s="35"/>
      <c r="B403" s="36"/>
      <c r="C403" s="179" t="s">
        <v>626</v>
      </c>
      <c r="D403" s="179" t="s">
        <v>161</v>
      </c>
      <c r="E403" s="180" t="s">
        <v>627</v>
      </c>
      <c r="F403" s="181" t="s">
        <v>628</v>
      </c>
      <c r="G403" s="182" t="s">
        <v>223</v>
      </c>
      <c r="H403" s="183">
        <v>35</v>
      </c>
      <c r="I403" s="184"/>
      <c r="J403" s="185">
        <f t="shared" si="0"/>
        <v>0</v>
      </c>
      <c r="K403" s="181" t="s">
        <v>165</v>
      </c>
      <c r="L403" s="40"/>
      <c r="M403" s="186" t="s">
        <v>19</v>
      </c>
      <c r="N403" s="187" t="s">
        <v>39</v>
      </c>
      <c r="O403" s="65"/>
      <c r="P403" s="188">
        <f t="shared" si="1"/>
        <v>0</v>
      </c>
      <c r="Q403" s="188">
        <v>4.0000000000000002E-4</v>
      </c>
      <c r="R403" s="188">
        <f t="shared" si="2"/>
        <v>1.4E-2</v>
      </c>
      <c r="S403" s="188">
        <v>0</v>
      </c>
      <c r="T403" s="189">
        <f t="shared" si="3"/>
        <v>0</v>
      </c>
      <c r="U403" s="35"/>
      <c r="V403" s="35"/>
      <c r="W403" s="35"/>
      <c r="X403" s="35"/>
      <c r="Y403" s="35"/>
      <c r="Z403" s="35"/>
      <c r="AA403" s="35"/>
      <c r="AB403" s="35"/>
      <c r="AC403" s="35"/>
      <c r="AD403" s="35"/>
      <c r="AE403" s="35"/>
      <c r="AR403" s="190" t="s">
        <v>249</v>
      </c>
      <c r="AT403" s="190" t="s">
        <v>161</v>
      </c>
      <c r="AU403" s="190" t="s">
        <v>77</v>
      </c>
      <c r="AY403" s="18" t="s">
        <v>159</v>
      </c>
      <c r="BE403" s="191">
        <f t="shared" si="4"/>
        <v>0</v>
      </c>
      <c r="BF403" s="191">
        <f t="shared" si="5"/>
        <v>0</v>
      </c>
      <c r="BG403" s="191">
        <f t="shared" si="6"/>
        <v>0</v>
      </c>
      <c r="BH403" s="191">
        <f t="shared" si="7"/>
        <v>0</v>
      </c>
      <c r="BI403" s="191">
        <f t="shared" si="8"/>
        <v>0</v>
      </c>
      <c r="BJ403" s="18" t="s">
        <v>75</v>
      </c>
      <c r="BK403" s="191">
        <f t="shared" si="9"/>
        <v>0</v>
      </c>
      <c r="BL403" s="18" t="s">
        <v>249</v>
      </c>
      <c r="BM403" s="190" t="s">
        <v>629</v>
      </c>
    </row>
    <row r="404" spans="1:65" s="2" customFormat="1" ht="33" customHeight="1">
      <c r="A404" s="35"/>
      <c r="B404" s="36"/>
      <c r="C404" s="179" t="s">
        <v>630</v>
      </c>
      <c r="D404" s="179" t="s">
        <v>161</v>
      </c>
      <c r="E404" s="180" t="s">
        <v>631</v>
      </c>
      <c r="F404" s="181" t="s">
        <v>632</v>
      </c>
      <c r="G404" s="182" t="s">
        <v>223</v>
      </c>
      <c r="H404" s="183">
        <v>35</v>
      </c>
      <c r="I404" s="184"/>
      <c r="J404" s="185">
        <f t="shared" si="0"/>
        <v>0</v>
      </c>
      <c r="K404" s="181" t="s">
        <v>165</v>
      </c>
      <c r="L404" s="40"/>
      <c r="M404" s="186" t="s">
        <v>19</v>
      </c>
      <c r="N404" s="187" t="s">
        <v>39</v>
      </c>
      <c r="O404" s="65"/>
      <c r="P404" s="188">
        <f t="shared" si="1"/>
        <v>0</v>
      </c>
      <c r="Q404" s="188">
        <v>1.0000000000000001E-5</v>
      </c>
      <c r="R404" s="188">
        <f t="shared" si="2"/>
        <v>3.5000000000000005E-4</v>
      </c>
      <c r="S404" s="188">
        <v>0</v>
      </c>
      <c r="T404" s="189">
        <f t="shared" si="3"/>
        <v>0</v>
      </c>
      <c r="U404" s="35"/>
      <c r="V404" s="35"/>
      <c r="W404" s="35"/>
      <c r="X404" s="35"/>
      <c r="Y404" s="35"/>
      <c r="Z404" s="35"/>
      <c r="AA404" s="35"/>
      <c r="AB404" s="35"/>
      <c r="AC404" s="35"/>
      <c r="AD404" s="35"/>
      <c r="AE404" s="35"/>
      <c r="AR404" s="190" t="s">
        <v>249</v>
      </c>
      <c r="AT404" s="190" t="s">
        <v>161</v>
      </c>
      <c r="AU404" s="190" t="s">
        <v>77</v>
      </c>
      <c r="AY404" s="18" t="s">
        <v>159</v>
      </c>
      <c r="BE404" s="191">
        <f t="shared" si="4"/>
        <v>0</v>
      </c>
      <c r="BF404" s="191">
        <f t="shared" si="5"/>
        <v>0</v>
      </c>
      <c r="BG404" s="191">
        <f t="shared" si="6"/>
        <v>0</v>
      </c>
      <c r="BH404" s="191">
        <f t="shared" si="7"/>
        <v>0</v>
      </c>
      <c r="BI404" s="191">
        <f t="shared" si="8"/>
        <v>0</v>
      </c>
      <c r="BJ404" s="18" t="s">
        <v>75</v>
      </c>
      <c r="BK404" s="191">
        <f t="shared" si="9"/>
        <v>0</v>
      </c>
      <c r="BL404" s="18" t="s">
        <v>249</v>
      </c>
      <c r="BM404" s="190" t="s">
        <v>633</v>
      </c>
    </row>
    <row r="405" spans="1:65" s="2" customFormat="1" ht="44.25" customHeight="1">
      <c r="A405" s="35"/>
      <c r="B405" s="36"/>
      <c r="C405" s="179" t="s">
        <v>634</v>
      </c>
      <c r="D405" s="179" t="s">
        <v>161</v>
      </c>
      <c r="E405" s="180" t="s">
        <v>635</v>
      </c>
      <c r="F405" s="181" t="s">
        <v>636</v>
      </c>
      <c r="G405" s="182" t="s">
        <v>199</v>
      </c>
      <c r="H405" s="183">
        <v>5.8999999999999997E-2</v>
      </c>
      <c r="I405" s="184"/>
      <c r="J405" s="185">
        <f t="shared" si="0"/>
        <v>0</v>
      </c>
      <c r="K405" s="181" t="s">
        <v>165</v>
      </c>
      <c r="L405" s="40"/>
      <c r="M405" s="186" t="s">
        <v>19</v>
      </c>
      <c r="N405" s="187" t="s">
        <v>39</v>
      </c>
      <c r="O405" s="65"/>
      <c r="P405" s="188">
        <f t="shared" si="1"/>
        <v>0</v>
      </c>
      <c r="Q405" s="188">
        <v>0</v>
      </c>
      <c r="R405" s="188">
        <f t="shared" si="2"/>
        <v>0</v>
      </c>
      <c r="S405" s="188">
        <v>0</v>
      </c>
      <c r="T405" s="189">
        <f t="shared" si="3"/>
        <v>0</v>
      </c>
      <c r="U405" s="35"/>
      <c r="V405" s="35"/>
      <c r="W405" s="35"/>
      <c r="X405" s="35"/>
      <c r="Y405" s="35"/>
      <c r="Z405" s="35"/>
      <c r="AA405" s="35"/>
      <c r="AB405" s="35"/>
      <c r="AC405" s="35"/>
      <c r="AD405" s="35"/>
      <c r="AE405" s="35"/>
      <c r="AR405" s="190" t="s">
        <v>249</v>
      </c>
      <c r="AT405" s="190" t="s">
        <v>161</v>
      </c>
      <c r="AU405" s="190" t="s">
        <v>77</v>
      </c>
      <c r="AY405" s="18" t="s">
        <v>159</v>
      </c>
      <c r="BE405" s="191">
        <f t="shared" si="4"/>
        <v>0</v>
      </c>
      <c r="BF405" s="191">
        <f t="shared" si="5"/>
        <v>0</v>
      </c>
      <c r="BG405" s="191">
        <f t="shared" si="6"/>
        <v>0</v>
      </c>
      <c r="BH405" s="191">
        <f t="shared" si="7"/>
        <v>0</v>
      </c>
      <c r="BI405" s="191">
        <f t="shared" si="8"/>
        <v>0</v>
      </c>
      <c r="BJ405" s="18" t="s">
        <v>75</v>
      </c>
      <c r="BK405" s="191">
        <f t="shared" si="9"/>
        <v>0</v>
      </c>
      <c r="BL405" s="18" t="s">
        <v>249</v>
      </c>
      <c r="BM405" s="190" t="s">
        <v>637</v>
      </c>
    </row>
    <row r="406" spans="1:65" s="12" customFormat="1" ht="22.9" customHeight="1">
      <c r="B406" s="163"/>
      <c r="C406" s="164"/>
      <c r="D406" s="165" t="s">
        <v>67</v>
      </c>
      <c r="E406" s="177" t="s">
        <v>638</v>
      </c>
      <c r="F406" s="177" t="s">
        <v>639</v>
      </c>
      <c r="G406" s="164"/>
      <c r="H406" s="164"/>
      <c r="I406" s="167"/>
      <c r="J406" s="178">
        <f>BK406</f>
        <v>0</v>
      </c>
      <c r="K406" s="164"/>
      <c r="L406" s="169"/>
      <c r="M406" s="170"/>
      <c r="N406" s="171"/>
      <c r="O406" s="171"/>
      <c r="P406" s="172">
        <f>SUM(P407:P413)</f>
        <v>0</v>
      </c>
      <c r="Q406" s="171"/>
      <c r="R406" s="172">
        <f>SUM(R407:R413)</f>
        <v>8.6969999999999992E-2</v>
      </c>
      <c r="S406" s="171"/>
      <c r="T406" s="173">
        <f>SUM(T407:T413)</f>
        <v>0</v>
      </c>
      <c r="AR406" s="174" t="s">
        <v>77</v>
      </c>
      <c r="AT406" s="175" t="s">
        <v>67</v>
      </c>
      <c r="AU406" s="175" t="s">
        <v>75</v>
      </c>
      <c r="AY406" s="174" t="s">
        <v>159</v>
      </c>
      <c r="BK406" s="176">
        <f>SUM(BK407:BK413)</f>
        <v>0</v>
      </c>
    </row>
    <row r="407" spans="1:65" s="2" customFormat="1" ht="36">
      <c r="A407" s="35"/>
      <c r="B407" s="36"/>
      <c r="C407" s="179" t="s">
        <v>640</v>
      </c>
      <c r="D407" s="179" t="s">
        <v>161</v>
      </c>
      <c r="E407" s="180" t="s">
        <v>641</v>
      </c>
      <c r="F407" s="181" t="s">
        <v>642</v>
      </c>
      <c r="G407" s="182" t="s">
        <v>596</v>
      </c>
      <c r="H407" s="183">
        <v>1</v>
      </c>
      <c r="I407" s="184"/>
      <c r="J407" s="185">
        <f t="shared" ref="J407:J413" si="10">ROUND(I407*H407,2)</f>
        <v>0</v>
      </c>
      <c r="K407" s="181" t="s">
        <v>165</v>
      </c>
      <c r="L407" s="40"/>
      <c r="M407" s="186" t="s">
        <v>19</v>
      </c>
      <c r="N407" s="187" t="s">
        <v>39</v>
      </c>
      <c r="O407" s="65"/>
      <c r="P407" s="188">
        <f t="shared" ref="P407:P413" si="11">O407*H407</f>
        <v>0</v>
      </c>
      <c r="Q407" s="188">
        <v>1.374E-2</v>
      </c>
      <c r="R407" s="188">
        <f t="shared" ref="R407:R413" si="12">Q407*H407</f>
        <v>1.374E-2</v>
      </c>
      <c r="S407" s="188">
        <v>0</v>
      </c>
      <c r="T407" s="189">
        <f t="shared" ref="T407:T413" si="13">S407*H407</f>
        <v>0</v>
      </c>
      <c r="U407" s="35"/>
      <c r="V407" s="35"/>
      <c r="W407" s="35"/>
      <c r="X407" s="35"/>
      <c r="Y407" s="35"/>
      <c r="Z407" s="35"/>
      <c r="AA407" s="35"/>
      <c r="AB407" s="35"/>
      <c r="AC407" s="35"/>
      <c r="AD407" s="35"/>
      <c r="AE407" s="35"/>
      <c r="AR407" s="190" t="s">
        <v>249</v>
      </c>
      <c r="AT407" s="190" t="s">
        <v>161</v>
      </c>
      <c r="AU407" s="190" t="s">
        <v>77</v>
      </c>
      <c r="AY407" s="18" t="s">
        <v>159</v>
      </c>
      <c r="BE407" s="191">
        <f t="shared" ref="BE407:BE413" si="14">IF(N407="základní",J407,0)</f>
        <v>0</v>
      </c>
      <c r="BF407" s="191">
        <f t="shared" ref="BF407:BF413" si="15">IF(N407="snížená",J407,0)</f>
        <v>0</v>
      </c>
      <c r="BG407" s="191">
        <f t="shared" ref="BG407:BG413" si="16">IF(N407="zákl. přenesená",J407,0)</f>
        <v>0</v>
      </c>
      <c r="BH407" s="191">
        <f t="shared" ref="BH407:BH413" si="17">IF(N407="sníž. přenesená",J407,0)</f>
        <v>0</v>
      </c>
      <c r="BI407" s="191">
        <f t="shared" ref="BI407:BI413" si="18">IF(N407="nulová",J407,0)</f>
        <v>0</v>
      </c>
      <c r="BJ407" s="18" t="s">
        <v>75</v>
      </c>
      <c r="BK407" s="191">
        <f t="shared" ref="BK407:BK413" si="19">ROUND(I407*H407,2)</f>
        <v>0</v>
      </c>
      <c r="BL407" s="18" t="s">
        <v>249</v>
      </c>
      <c r="BM407" s="190" t="s">
        <v>643</v>
      </c>
    </row>
    <row r="408" spans="1:65" s="2" customFormat="1" ht="36">
      <c r="A408" s="35"/>
      <c r="B408" s="36"/>
      <c r="C408" s="179" t="s">
        <v>644</v>
      </c>
      <c r="D408" s="179" t="s">
        <v>161</v>
      </c>
      <c r="E408" s="180" t="s">
        <v>645</v>
      </c>
      <c r="F408" s="181" t="s">
        <v>646</v>
      </c>
      <c r="G408" s="182" t="s">
        <v>596</v>
      </c>
      <c r="H408" s="183">
        <v>2</v>
      </c>
      <c r="I408" s="184"/>
      <c r="J408" s="185">
        <f t="shared" si="10"/>
        <v>0</v>
      </c>
      <c r="K408" s="181" t="s">
        <v>165</v>
      </c>
      <c r="L408" s="40"/>
      <c r="M408" s="186" t="s">
        <v>19</v>
      </c>
      <c r="N408" s="187" t="s">
        <v>39</v>
      </c>
      <c r="O408" s="65"/>
      <c r="P408" s="188">
        <f t="shared" si="11"/>
        <v>0</v>
      </c>
      <c r="Q408" s="188">
        <v>1.4970000000000001E-2</v>
      </c>
      <c r="R408" s="188">
        <f t="shared" si="12"/>
        <v>2.9940000000000001E-2</v>
      </c>
      <c r="S408" s="188">
        <v>0</v>
      </c>
      <c r="T408" s="189">
        <f t="shared" si="13"/>
        <v>0</v>
      </c>
      <c r="U408" s="35"/>
      <c r="V408" s="35"/>
      <c r="W408" s="35"/>
      <c r="X408" s="35"/>
      <c r="Y408" s="35"/>
      <c r="Z408" s="35"/>
      <c r="AA408" s="35"/>
      <c r="AB408" s="35"/>
      <c r="AC408" s="35"/>
      <c r="AD408" s="35"/>
      <c r="AE408" s="35"/>
      <c r="AR408" s="190" t="s">
        <v>249</v>
      </c>
      <c r="AT408" s="190" t="s">
        <v>161</v>
      </c>
      <c r="AU408" s="190" t="s">
        <v>77</v>
      </c>
      <c r="AY408" s="18" t="s">
        <v>159</v>
      </c>
      <c r="BE408" s="191">
        <f t="shared" si="14"/>
        <v>0</v>
      </c>
      <c r="BF408" s="191">
        <f t="shared" si="15"/>
        <v>0</v>
      </c>
      <c r="BG408" s="191">
        <f t="shared" si="16"/>
        <v>0</v>
      </c>
      <c r="BH408" s="191">
        <f t="shared" si="17"/>
        <v>0</v>
      </c>
      <c r="BI408" s="191">
        <f t="shared" si="18"/>
        <v>0</v>
      </c>
      <c r="BJ408" s="18" t="s">
        <v>75</v>
      </c>
      <c r="BK408" s="191">
        <f t="shared" si="19"/>
        <v>0</v>
      </c>
      <c r="BL408" s="18" t="s">
        <v>249</v>
      </c>
      <c r="BM408" s="190" t="s">
        <v>647</v>
      </c>
    </row>
    <row r="409" spans="1:65" s="2" customFormat="1" ht="21.75" customHeight="1">
      <c r="A409" s="35"/>
      <c r="B409" s="36"/>
      <c r="C409" s="179" t="s">
        <v>648</v>
      </c>
      <c r="D409" s="179" t="s">
        <v>161</v>
      </c>
      <c r="E409" s="180" t="s">
        <v>649</v>
      </c>
      <c r="F409" s="181" t="s">
        <v>650</v>
      </c>
      <c r="G409" s="182" t="s">
        <v>596</v>
      </c>
      <c r="H409" s="183">
        <v>1</v>
      </c>
      <c r="I409" s="184"/>
      <c r="J409" s="185">
        <f t="shared" si="10"/>
        <v>0</v>
      </c>
      <c r="K409" s="181" t="s">
        <v>165</v>
      </c>
      <c r="L409" s="40"/>
      <c r="M409" s="186" t="s">
        <v>19</v>
      </c>
      <c r="N409" s="187" t="s">
        <v>39</v>
      </c>
      <c r="O409" s="65"/>
      <c r="P409" s="188">
        <f t="shared" si="11"/>
        <v>0</v>
      </c>
      <c r="Q409" s="188">
        <v>1.452E-2</v>
      </c>
      <c r="R409" s="188">
        <f t="shared" si="12"/>
        <v>1.452E-2</v>
      </c>
      <c r="S409" s="188">
        <v>0</v>
      </c>
      <c r="T409" s="189">
        <f t="shared" si="13"/>
        <v>0</v>
      </c>
      <c r="U409" s="35"/>
      <c r="V409" s="35"/>
      <c r="W409" s="35"/>
      <c r="X409" s="35"/>
      <c r="Y409" s="35"/>
      <c r="Z409" s="35"/>
      <c r="AA409" s="35"/>
      <c r="AB409" s="35"/>
      <c r="AC409" s="35"/>
      <c r="AD409" s="35"/>
      <c r="AE409" s="35"/>
      <c r="AR409" s="190" t="s">
        <v>249</v>
      </c>
      <c r="AT409" s="190" t="s">
        <v>161</v>
      </c>
      <c r="AU409" s="190" t="s">
        <v>77</v>
      </c>
      <c r="AY409" s="18" t="s">
        <v>159</v>
      </c>
      <c r="BE409" s="191">
        <f t="shared" si="14"/>
        <v>0</v>
      </c>
      <c r="BF409" s="191">
        <f t="shared" si="15"/>
        <v>0</v>
      </c>
      <c r="BG409" s="191">
        <f t="shared" si="16"/>
        <v>0</v>
      </c>
      <c r="BH409" s="191">
        <f t="shared" si="17"/>
        <v>0</v>
      </c>
      <c r="BI409" s="191">
        <f t="shared" si="18"/>
        <v>0</v>
      </c>
      <c r="BJ409" s="18" t="s">
        <v>75</v>
      </c>
      <c r="BK409" s="191">
        <f t="shared" si="19"/>
        <v>0</v>
      </c>
      <c r="BL409" s="18" t="s">
        <v>249</v>
      </c>
      <c r="BM409" s="190" t="s">
        <v>651</v>
      </c>
    </row>
    <row r="410" spans="1:65" s="2" customFormat="1" ht="44.25" customHeight="1">
      <c r="A410" s="35"/>
      <c r="B410" s="36"/>
      <c r="C410" s="179" t="s">
        <v>652</v>
      </c>
      <c r="D410" s="179" t="s">
        <v>161</v>
      </c>
      <c r="E410" s="180" t="s">
        <v>653</v>
      </c>
      <c r="F410" s="181" t="s">
        <v>654</v>
      </c>
      <c r="G410" s="182" t="s">
        <v>596</v>
      </c>
      <c r="H410" s="183">
        <v>1</v>
      </c>
      <c r="I410" s="184"/>
      <c r="J410" s="185">
        <f t="shared" si="10"/>
        <v>0</v>
      </c>
      <c r="K410" s="181" t="s">
        <v>165</v>
      </c>
      <c r="L410" s="40"/>
      <c r="M410" s="186" t="s">
        <v>19</v>
      </c>
      <c r="N410" s="187" t="s">
        <v>39</v>
      </c>
      <c r="O410" s="65"/>
      <c r="P410" s="188">
        <f t="shared" si="11"/>
        <v>0</v>
      </c>
      <c r="Q410" s="188">
        <v>2.1409999999999998E-2</v>
      </c>
      <c r="R410" s="188">
        <f t="shared" si="12"/>
        <v>2.1409999999999998E-2</v>
      </c>
      <c r="S410" s="188">
        <v>0</v>
      </c>
      <c r="T410" s="189">
        <f t="shared" si="13"/>
        <v>0</v>
      </c>
      <c r="U410" s="35"/>
      <c r="V410" s="35"/>
      <c r="W410" s="35"/>
      <c r="X410" s="35"/>
      <c r="Y410" s="35"/>
      <c r="Z410" s="35"/>
      <c r="AA410" s="35"/>
      <c r="AB410" s="35"/>
      <c r="AC410" s="35"/>
      <c r="AD410" s="35"/>
      <c r="AE410" s="35"/>
      <c r="AR410" s="190" t="s">
        <v>249</v>
      </c>
      <c r="AT410" s="190" t="s">
        <v>161</v>
      </c>
      <c r="AU410" s="190" t="s">
        <v>77</v>
      </c>
      <c r="AY410" s="18" t="s">
        <v>159</v>
      </c>
      <c r="BE410" s="191">
        <f t="shared" si="14"/>
        <v>0</v>
      </c>
      <c r="BF410" s="191">
        <f t="shared" si="15"/>
        <v>0</v>
      </c>
      <c r="BG410" s="191">
        <f t="shared" si="16"/>
        <v>0</v>
      </c>
      <c r="BH410" s="191">
        <f t="shared" si="17"/>
        <v>0</v>
      </c>
      <c r="BI410" s="191">
        <f t="shared" si="18"/>
        <v>0</v>
      </c>
      <c r="BJ410" s="18" t="s">
        <v>75</v>
      </c>
      <c r="BK410" s="191">
        <f t="shared" si="19"/>
        <v>0</v>
      </c>
      <c r="BL410" s="18" t="s">
        <v>249</v>
      </c>
      <c r="BM410" s="190" t="s">
        <v>655</v>
      </c>
    </row>
    <row r="411" spans="1:65" s="2" customFormat="1" ht="16.5" customHeight="1">
      <c r="A411" s="35"/>
      <c r="B411" s="36"/>
      <c r="C411" s="179" t="s">
        <v>656</v>
      </c>
      <c r="D411" s="179" t="s">
        <v>161</v>
      </c>
      <c r="E411" s="180" t="s">
        <v>657</v>
      </c>
      <c r="F411" s="181" t="s">
        <v>658</v>
      </c>
      <c r="G411" s="182" t="s">
        <v>596</v>
      </c>
      <c r="H411" s="183">
        <v>3</v>
      </c>
      <c r="I411" s="184"/>
      <c r="J411" s="185">
        <f t="shared" si="10"/>
        <v>0</v>
      </c>
      <c r="K411" s="181" t="s">
        <v>165</v>
      </c>
      <c r="L411" s="40"/>
      <c r="M411" s="186" t="s">
        <v>19</v>
      </c>
      <c r="N411" s="187" t="s">
        <v>39</v>
      </c>
      <c r="O411" s="65"/>
      <c r="P411" s="188">
        <f t="shared" si="11"/>
        <v>0</v>
      </c>
      <c r="Q411" s="188">
        <v>1.8400000000000001E-3</v>
      </c>
      <c r="R411" s="188">
        <f t="shared" si="12"/>
        <v>5.5200000000000006E-3</v>
      </c>
      <c r="S411" s="188">
        <v>0</v>
      </c>
      <c r="T411" s="189">
        <f t="shared" si="13"/>
        <v>0</v>
      </c>
      <c r="U411" s="35"/>
      <c r="V411" s="35"/>
      <c r="W411" s="35"/>
      <c r="X411" s="35"/>
      <c r="Y411" s="35"/>
      <c r="Z411" s="35"/>
      <c r="AA411" s="35"/>
      <c r="AB411" s="35"/>
      <c r="AC411" s="35"/>
      <c r="AD411" s="35"/>
      <c r="AE411" s="35"/>
      <c r="AR411" s="190" t="s">
        <v>249</v>
      </c>
      <c r="AT411" s="190" t="s">
        <v>161</v>
      </c>
      <c r="AU411" s="190" t="s">
        <v>77</v>
      </c>
      <c r="AY411" s="18" t="s">
        <v>159</v>
      </c>
      <c r="BE411" s="191">
        <f t="shared" si="14"/>
        <v>0</v>
      </c>
      <c r="BF411" s="191">
        <f t="shared" si="15"/>
        <v>0</v>
      </c>
      <c r="BG411" s="191">
        <f t="shared" si="16"/>
        <v>0</v>
      </c>
      <c r="BH411" s="191">
        <f t="shared" si="17"/>
        <v>0</v>
      </c>
      <c r="BI411" s="191">
        <f t="shared" si="18"/>
        <v>0</v>
      </c>
      <c r="BJ411" s="18" t="s">
        <v>75</v>
      </c>
      <c r="BK411" s="191">
        <f t="shared" si="19"/>
        <v>0</v>
      </c>
      <c r="BL411" s="18" t="s">
        <v>249</v>
      </c>
      <c r="BM411" s="190" t="s">
        <v>659</v>
      </c>
    </row>
    <row r="412" spans="1:65" s="2" customFormat="1" ht="16.5" customHeight="1">
      <c r="A412" s="35"/>
      <c r="B412" s="36"/>
      <c r="C412" s="179" t="s">
        <v>660</v>
      </c>
      <c r="D412" s="179" t="s">
        <v>161</v>
      </c>
      <c r="E412" s="180" t="s">
        <v>661</v>
      </c>
      <c r="F412" s="181" t="s">
        <v>662</v>
      </c>
      <c r="G412" s="182" t="s">
        <v>596</v>
      </c>
      <c r="H412" s="183">
        <v>1</v>
      </c>
      <c r="I412" s="184"/>
      <c r="J412" s="185">
        <f t="shared" si="10"/>
        <v>0</v>
      </c>
      <c r="K412" s="181" t="s">
        <v>165</v>
      </c>
      <c r="L412" s="40"/>
      <c r="M412" s="186" t="s">
        <v>19</v>
      </c>
      <c r="N412" s="187" t="s">
        <v>39</v>
      </c>
      <c r="O412" s="65"/>
      <c r="P412" s="188">
        <f t="shared" si="11"/>
        <v>0</v>
      </c>
      <c r="Q412" s="188">
        <v>1.8400000000000001E-3</v>
      </c>
      <c r="R412" s="188">
        <f t="shared" si="12"/>
        <v>1.8400000000000001E-3</v>
      </c>
      <c r="S412" s="188">
        <v>0</v>
      </c>
      <c r="T412" s="189">
        <f t="shared" si="13"/>
        <v>0</v>
      </c>
      <c r="U412" s="35"/>
      <c r="V412" s="35"/>
      <c r="W412" s="35"/>
      <c r="X412" s="35"/>
      <c r="Y412" s="35"/>
      <c r="Z412" s="35"/>
      <c r="AA412" s="35"/>
      <c r="AB412" s="35"/>
      <c r="AC412" s="35"/>
      <c r="AD412" s="35"/>
      <c r="AE412" s="35"/>
      <c r="AR412" s="190" t="s">
        <v>249</v>
      </c>
      <c r="AT412" s="190" t="s">
        <v>161</v>
      </c>
      <c r="AU412" s="190" t="s">
        <v>77</v>
      </c>
      <c r="AY412" s="18" t="s">
        <v>159</v>
      </c>
      <c r="BE412" s="191">
        <f t="shared" si="14"/>
        <v>0</v>
      </c>
      <c r="BF412" s="191">
        <f t="shared" si="15"/>
        <v>0</v>
      </c>
      <c r="BG412" s="191">
        <f t="shared" si="16"/>
        <v>0</v>
      </c>
      <c r="BH412" s="191">
        <f t="shared" si="17"/>
        <v>0</v>
      </c>
      <c r="BI412" s="191">
        <f t="shared" si="18"/>
        <v>0</v>
      </c>
      <c r="BJ412" s="18" t="s">
        <v>75</v>
      </c>
      <c r="BK412" s="191">
        <f t="shared" si="19"/>
        <v>0</v>
      </c>
      <c r="BL412" s="18" t="s">
        <v>249</v>
      </c>
      <c r="BM412" s="190" t="s">
        <v>663</v>
      </c>
    </row>
    <row r="413" spans="1:65" s="2" customFormat="1" ht="48">
      <c r="A413" s="35"/>
      <c r="B413" s="36"/>
      <c r="C413" s="179" t="s">
        <v>664</v>
      </c>
      <c r="D413" s="179" t="s">
        <v>161</v>
      </c>
      <c r="E413" s="180" t="s">
        <v>665</v>
      </c>
      <c r="F413" s="181" t="s">
        <v>666</v>
      </c>
      <c r="G413" s="182" t="s">
        <v>199</v>
      </c>
      <c r="H413" s="183">
        <v>8.6999999999999994E-2</v>
      </c>
      <c r="I413" s="184"/>
      <c r="J413" s="185">
        <f t="shared" si="10"/>
        <v>0</v>
      </c>
      <c r="K413" s="181" t="s">
        <v>165</v>
      </c>
      <c r="L413" s="40"/>
      <c r="M413" s="186" t="s">
        <v>19</v>
      </c>
      <c r="N413" s="187" t="s">
        <v>39</v>
      </c>
      <c r="O413" s="65"/>
      <c r="P413" s="188">
        <f t="shared" si="11"/>
        <v>0</v>
      </c>
      <c r="Q413" s="188">
        <v>0</v>
      </c>
      <c r="R413" s="188">
        <f t="shared" si="12"/>
        <v>0</v>
      </c>
      <c r="S413" s="188">
        <v>0</v>
      </c>
      <c r="T413" s="189">
        <f t="shared" si="13"/>
        <v>0</v>
      </c>
      <c r="U413" s="35"/>
      <c r="V413" s="35"/>
      <c r="W413" s="35"/>
      <c r="X413" s="35"/>
      <c r="Y413" s="35"/>
      <c r="Z413" s="35"/>
      <c r="AA413" s="35"/>
      <c r="AB413" s="35"/>
      <c r="AC413" s="35"/>
      <c r="AD413" s="35"/>
      <c r="AE413" s="35"/>
      <c r="AR413" s="190" t="s">
        <v>249</v>
      </c>
      <c r="AT413" s="190" t="s">
        <v>161</v>
      </c>
      <c r="AU413" s="190" t="s">
        <v>77</v>
      </c>
      <c r="AY413" s="18" t="s">
        <v>159</v>
      </c>
      <c r="BE413" s="191">
        <f t="shared" si="14"/>
        <v>0</v>
      </c>
      <c r="BF413" s="191">
        <f t="shared" si="15"/>
        <v>0</v>
      </c>
      <c r="BG413" s="191">
        <f t="shared" si="16"/>
        <v>0</v>
      </c>
      <c r="BH413" s="191">
        <f t="shared" si="17"/>
        <v>0</v>
      </c>
      <c r="BI413" s="191">
        <f t="shared" si="18"/>
        <v>0</v>
      </c>
      <c r="BJ413" s="18" t="s">
        <v>75</v>
      </c>
      <c r="BK413" s="191">
        <f t="shared" si="19"/>
        <v>0</v>
      </c>
      <c r="BL413" s="18" t="s">
        <v>249</v>
      </c>
      <c r="BM413" s="190" t="s">
        <v>667</v>
      </c>
    </row>
    <row r="414" spans="1:65" s="12" customFormat="1" ht="22.9" customHeight="1">
      <c r="B414" s="163"/>
      <c r="C414" s="164"/>
      <c r="D414" s="165" t="s">
        <v>67</v>
      </c>
      <c r="E414" s="177" t="s">
        <v>668</v>
      </c>
      <c r="F414" s="177" t="s">
        <v>669</v>
      </c>
      <c r="G414" s="164"/>
      <c r="H414" s="164"/>
      <c r="I414" s="167"/>
      <c r="J414" s="178">
        <f>BK414</f>
        <v>0</v>
      </c>
      <c r="K414" s="164"/>
      <c r="L414" s="169"/>
      <c r="M414" s="170"/>
      <c r="N414" s="171"/>
      <c r="O414" s="171"/>
      <c r="P414" s="172">
        <f>SUM(P415:P416)</f>
        <v>0</v>
      </c>
      <c r="Q414" s="171"/>
      <c r="R414" s="172">
        <f>SUM(R415:R416)</f>
        <v>9.1999999999999998E-3</v>
      </c>
      <c r="S414" s="171"/>
      <c r="T414" s="173">
        <f>SUM(T415:T416)</f>
        <v>0</v>
      </c>
      <c r="AR414" s="174" t="s">
        <v>77</v>
      </c>
      <c r="AT414" s="175" t="s">
        <v>67</v>
      </c>
      <c r="AU414" s="175" t="s">
        <v>75</v>
      </c>
      <c r="AY414" s="174" t="s">
        <v>159</v>
      </c>
      <c r="BK414" s="176">
        <f>SUM(BK415:BK416)</f>
        <v>0</v>
      </c>
    </row>
    <row r="415" spans="1:65" s="2" customFormat="1" ht="36">
      <c r="A415" s="35"/>
      <c r="B415" s="36"/>
      <c r="C415" s="179" t="s">
        <v>670</v>
      </c>
      <c r="D415" s="179" t="s">
        <v>161</v>
      </c>
      <c r="E415" s="180" t="s">
        <v>671</v>
      </c>
      <c r="F415" s="181" t="s">
        <v>672</v>
      </c>
      <c r="G415" s="182" t="s">
        <v>596</v>
      </c>
      <c r="H415" s="183">
        <v>1</v>
      </c>
      <c r="I415" s="184"/>
      <c r="J415" s="185">
        <f>ROUND(I415*H415,2)</f>
        <v>0</v>
      </c>
      <c r="K415" s="181" t="s">
        <v>165</v>
      </c>
      <c r="L415" s="40"/>
      <c r="M415" s="186" t="s">
        <v>19</v>
      </c>
      <c r="N415" s="187" t="s">
        <v>39</v>
      </c>
      <c r="O415" s="65"/>
      <c r="P415" s="188">
        <f>O415*H415</f>
        <v>0</v>
      </c>
      <c r="Q415" s="188">
        <v>9.1999999999999998E-3</v>
      </c>
      <c r="R415" s="188">
        <f>Q415*H415</f>
        <v>9.1999999999999998E-3</v>
      </c>
      <c r="S415" s="188">
        <v>0</v>
      </c>
      <c r="T415" s="189">
        <f>S415*H415</f>
        <v>0</v>
      </c>
      <c r="U415" s="35"/>
      <c r="V415" s="35"/>
      <c r="W415" s="35"/>
      <c r="X415" s="35"/>
      <c r="Y415" s="35"/>
      <c r="Z415" s="35"/>
      <c r="AA415" s="35"/>
      <c r="AB415" s="35"/>
      <c r="AC415" s="35"/>
      <c r="AD415" s="35"/>
      <c r="AE415" s="35"/>
      <c r="AR415" s="190" t="s">
        <v>249</v>
      </c>
      <c r="AT415" s="190" t="s">
        <v>161</v>
      </c>
      <c r="AU415" s="190" t="s">
        <v>77</v>
      </c>
      <c r="AY415" s="18" t="s">
        <v>159</v>
      </c>
      <c r="BE415" s="191">
        <f>IF(N415="základní",J415,0)</f>
        <v>0</v>
      </c>
      <c r="BF415" s="191">
        <f>IF(N415="snížená",J415,0)</f>
        <v>0</v>
      </c>
      <c r="BG415" s="191">
        <f>IF(N415="zákl. přenesená",J415,0)</f>
        <v>0</v>
      </c>
      <c r="BH415" s="191">
        <f>IF(N415="sníž. přenesená",J415,0)</f>
        <v>0</v>
      </c>
      <c r="BI415" s="191">
        <f>IF(N415="nulová",J415,0)</f>
        <v>0</v>
      </c>
      <c r="BJ415" s="18" t="s">
        <v>75</v>
      </c>
      <c r="BK415" s="191">
        <f>ROUND(I415*H415,2)</f>
        <v>0</v>
      </c>
      <c r="BL415" s="18" t="s">
        <v>249</v>
      </c>
      <c r="BM415" s="190" t="s">
        <v>673</v>
      </c>
    </row>
    <row r="416" spans="1:65" s="2" customFormat="1" ht="48">
      <c r="A416" s="35"/>
      <c r="B416" s="36"/>
      <c r="C416" s="179" t="s">
        <v>674</v>
      </c>
      <c r="D416" s="179" t="s">
        <v>161</v>
      </c>
      <c r="E416" s="180" t="s">
        <v>675</v>
      </c>
      <c r="F416" s="181" t="s">
        <v>676</v>
      </c>
      <c r="G416" s="182" t="s">
        <v>199</v>
      </c>
      <c r="H416" s="183">
        <v>8.9999999999999993E-3</v>
      </c>
      <c r="I416" s="184"/>
      <c r="J416" s="185">
        <f>ROUND(I416*H416,2)</f>
        <v>0</v>
      </c>
      <c r="K416" s="181" t="s">
        <v>165</v>
      </c>
      <c r="L416" s="40"/>
      <c r="M416" s="186" t="s">
        <v>19</v>
      </c>
      <c r="N416" s="187" t="s">
        <v>39</v>
      </c>
      <c r="O416" s="65"/>
      <c r="P416" s="188">
        <f>O416*H416</f>
        <v>0</v>
      </c>
      <c r="Q416" s="188">
        <v>0</v>
      </c>
      <c r="R416" s="188">
        <f>Q416*H416</f>
        <v>0</v>
      </c>
      <c r="S416" s="188">
        <v>0</v>
      </c>
      <c r="T416" s="189">
        <f>S416*H416</f>
        <v>0</v>
      </c>
      <c r="U416" s="35"/>
      <c r="V416" s="35"/>
      <c r="W416" s="35"/>
      <c r="X416" s="35"/>
      <c r="Y416" s="35"/>
      <c r="Z416" s="35"/>
      <c r="AA416" s="35"/>
      <c r="AB416" s="35"/>
      <c r="AC416" s="35"/>
      <c r="AD416" s="35"/>
      <c r="AE416" s="35"/>
      <c r="AR416" s="190" t="s">
        <v>249</v>
      </c>
      <c r="AT416" s="190" t="s">
        <v>161</v>
      </c>
      <c r="AU416" s="190" t="s">
        <v>77</v>
      </c>
      <c r="AY416" s="18" t="s">
        <v>159</v>
      </c>
      <c r="BE416" s="191">
        <f>IF(N416="základní",J416,0)</f>
        <v>0</v>
      </c>
      <c r="BF416" s="191">
        <f>IF(N416="snížená",J416,0)</f>
        <v>0</v>
      </c>
      <c r="BG416" s="191">
        <f>IF(N416="zákl. přenesená",J416,0)</f>
        <v>0</v>
      </c>
      <c r="BH416" s="191">
        <f>IF(N416="sníž. přenesená",J416,0)</f>
        <v>0</v>
      </c>
      <c r="BI416" s="191">
        <f>IF(N416="nulová",J416,0)</f>
        <v>0</v>
      </c>
      <c r="BJ416" s="18" t="s">
        <v>75</v>
      </c>
      <c r="BK416" s="191">
        <f>ROUND(I416*H416,2)</f>
        <v>0</v>
      </c>
      <c r="BL416" s="18" t="s">
        <v>249</v>
      </c>
      <c r="BM416" s="190" t="s">
        <v>677</v>
      </c>
    </row>
    <row r="417" spans="1:65" s="12" customFormat="1" ht="22.9" customHeight="1">
      <c r="B417" s="163"/>
      <c r="C417" s="164"/>
      <c r="D417" s="165" t="s">
        <v>67</v>
      </c>
      <c r="E417" s="177" t="s">
        <v>678</v>
      </c>
      <c r="F417" s="177" t="s">
        <v>679</v>
      </c>
      <c r="G417" s="164"/>
      <c r="H417" s="164"/>
      <c r="I417" s="167"/>
      <c r="J417" s="178">
        <f>BK417</f>
        <v>0</v>
      </c>
      <c r="K417" s="164"/>
      <c r="L417" s="169"/>
      <c r="M417" s="170"/>
      <c r="N417" s="171"/>
      <c r="O417" s="171"/>
      <c r="P417" s="172">
        <f>SUM(P418:P419)</f>
        <v>0</v>
      </c>
      <c r="Q417" s="171"/>
      <c r="R417" s="172">
        <f>SUM(R418:R419)</f>
        <v>0</v>
      </c>
      <c r="S417" s="171"/>
      <c r="T417" s="173">
        <f>SUM(T418:T419)</f>
        <v>0.11249999999999999</v>
      </c>
      <c r="AR417" s="174" t="s">
        <v>77</v>
      </c>
      <c r="AT417" s="175" t="s">
        <v>67</v>
      </c>
      <c r="AU417" s="175" t="s">
        <v>75</v>
      </c>
      <c r="AY417" s="174" t="s">
        <v>159</v>
      </c>
      <c r="BK417" s="176">
        <f>SUM(BK418:BK419)</f>
        <v>0</v>
      </c>
    </row>
    <row r="418" spans="1:65" s="2" customFormat="1" ht="36">
      <c r="A418" s="35"/>
      <c r="B418" s="36"/>
      <c r="C418" s="179" t="s">
        <v>680</v>
      </c>
      <c r="D418" s="179" t="s">
        <v>161</v>
      </c>
      <c r="E418" s="180" t="s">
        <v>681</v>
      </c>
      <c r="F418" s="181" t="s">
        <v>682</v>
      </c>
      <c r="G418" s="182" t="s">
        <v>389</v>
      </c>
      <c r="H418" s="183">
        <v>3</v>
      </c>
      <c r="I418" s="184"/>
      <c r="J418" s="185">
        <f>ROUND(I418*H418,2)</f>
        <v>0</v>
      </c>
      <c r="K418" s="181" t="s">
        <v>165</v>
      </c>
      <c r="L418" s="40"/>
      <c r="M418" s="186" t="s">
        <v>19</v>
      </c>
      <c r="N418" s="187" t="s">
        <v>39</v>
      </c>
      <c r="O418" s="65"/>
      <c r="P418" s="188">
        <f>O418*H418</f>
        <v>0</v>
      </c>
      <c r="Q418" s="188">
        <v>0</v>
      </c>
      <c r="R418" s="188">
        <f>Q418*H418</f>
        <v>0</v>
      </c>
      <c r="S418" s="188">
        <v>7.4999999999999997E-3</v>
      </c>
      <c r="T418" s="189">
        <f>S418*H418</f>
        <v>2.2499999999999999E-2</v>
      </c>
      <c r="U418" s="35"/>
      <c r="V418" s="35"/>
      <c r="W418" s="35"/>
      <c r="X418" s="35"/>
      <c r="Y418" s="35"/>
      <c r="Z418" s="35"/>
      <c r="AA418" s="35"/>
      <c r="AB418" s="35"/>
      <c r="AC418" s="35"/>
      <c r="AD418" s="35"/>
      <c r="AE418" s="35"/>
      <c r="AR418" s="190" t="s">
        <v>249</v>
      </c>
      <c r="AT418" s="190" t="s">
        <v>161</v>
      </c>
      <c r="AU418" s="190" t="s">
        <v>77</v>
      </c>
      <c r="AY418" s="18" t="s">
        <v>159</v>
      </c>
      <c r="BE418" s="191">
        <f>IF(N418="základní",J418,0)</f>
        <v>0</v>
      </c>
      <c r="BF418" s="191">
        <f>IF(N418="snížená",J418,0)</f>
        <v>0</v>
      </c>
      <c r="BG418" s="191">
        <f>IF(N418="zákl. přenesená",J418,0)</f>
        <v>0</v>
      </c>
      <c r="BH418" s="191">
        <f>IF(N418="sníž. přenesená",J418,0)</f>
        <v>0</v>
      </c>
      <c r="BI418" s="191">
        <f>IF(N418="nulová",J418,0)</f>
        <v>0</v>
      </c>
      <c r="BJ418" s="18" t="s">
        <v>75</v>
      </c>
      <c r="BK418" s="191">
        <f>ROUND(I418*H418,2)</f>
        <v>0</v>
      </c>
      <c r="BL418" s="18" t="s">
        <v>249</v>
      </c>
      <c r="BM418" s="190" t="s">
        <v>683</v>
      </c>
    </row>
    <row r="419" spans="1:65" s="2" customFormat="1" ht="36">
      <c r="A419" s="35"/>
      <c r="B419" s="36"/>
      <c r="C419" s="179" t="s">
        <v>684</v>
      </c>
      <c r="D419" s="179" t="s">
        <v>161</v>
      </c>
      <c r="E419" s="180" t="s">
        <v>685</v>
      </c>
      <c r="F419" s="181" t="s">
        <v>686</v>
      </c>
      <c r="G419" s="182" t="s">
        <v>389</v>
      </c>
      <c r="H419" s="183">
        <v>6</v>
      </c>
      <c r="I419" s="184"/>
      <c r="J419" s="185">
        <f>ROUND(I419*H419,2)</f>
        <v>0</v>
      </c>
      <c r="K419" s="181" t="s">
        <v>165</v>
      </c>
      <c r="L419" s="40"/>
      <c r="M419" s="186" t="s">
        <v>19</v>
      </c>
      <c r="N419" s="187" t="s">
        <v>39</v>
      </c>
      <c r="O419" s="65"/>
      <c r="P419" s="188">
        <f>O419*H419</f>
        <v>0</v>
      </c>
      <c r="Q419" s="188">
        <v>0</v>
      </c>
      <c r="R419" s="188">
        <f>Q419*H419</f>
        <v>0</v>
      </c>
      <c r="S419" s="188">
        <v>1.4999999999999999E-2</v>
      </c>
      <c r="T419" s="189">
        <f>S419*H419</f>
        <v>0.09</v>
      </c>
      <c r="U419" s="35"/>
      <c r="V419" s="35"/>
      <c r="W419" s="35"/>
      <c r="X419" s="35"/>
      <c r="Y419" s="35"/>
      <c r="Z419" s="35"/>
      <c r="AA419" s="35"/>
      <c r="AB419" s="35"/>
      <c r="AC419" s="35"/>
      <c r="AD419" s="35"/>
      <c r="AE419" s="35"/>
      <c r="AR419" s="190" t="s">
        <v>249</v>
      </c>
      <c r="AT419" s="190" t="s">
        <v>161</v>
      </c>
      <c r="AU419" s="190" t="s">
        <v>77</v>
      </c>
      <c r="AY419" s="18" t="s">
        <v>159</v>
      </c>
      <c r="BE419" s="191">
        <f>IF(N419="základní",J419,0)</f>
        <v>0</v>
      </c>
      <c r="BF419" s="191">
        <f>IF(N419="snížená",J419,0)</f>
        <v>0</v>
      </c>
      <c r="BG419" s="191">
        <f>IF(N419="zákl. přenesená",J419,0)</f>
        <v>0</v>
      </c>
      <c r="BH419" s="191">
        <f>IF(N419="sníž. přenesená",J419,0)</f>
        <v>0</v>
      </c>
      <c r="BI419" s="191">
        <f>IF(N419="nulová",J419,0)</f>
        <v>0</v>
      </c>
      <c r="BJ419" s="18" t="s">
        <v>75</v>
      </c>
      <c r="BK419" s="191">
        <f>ROUND(I419*H419,2)</f>
        <v>0</v>
      </c>
      <c r="BL419" s="18" t="s">
        <v>249</v>
      </c>
      <c r="BM419" s="190" t="s">
        <v>687</v>
      </c>
    </row>
    <row r="420" spans="1:65" s="12" customFormat="1" ht="22.9" customHeight="1">
      <c r="B420" s="163"/>
      <c r="C420" s="164"/>
      <c r="D420" s="165" t="s">
        <v>67</v>
      </c>
      <c r="E420" s="177" t="s">
        <v>688</v>
      </c>
      <c r="F420" s="177" t="s">
        <v>689</v>
      </c>
      <c r="G420" s="164"/>
      <c r="H420" s="164"/>
      <c r="I420" s="167"/>
      <c r="J420" s="178">
        <f>BK420</f>
        <v>0</v>
      </c>
      <c r="K420" s="164"/>
      <c r="L420" s="169"/>
      <c r="M420" s="170"/>
      <c r="N420" s="171"/>
      <c r="O420" s="171"/>
      <c r="P420" s="172">
        <f>SUM(P421:P423)</f>
        <v>0</v>
      </c>
      <c r="Q420" s="171"/>
      <c r="R420" s="172">
        <f>SUM(R421:R423)</f>
        <v>2.5000000000000001E-2</v>
      </c>
      <c r="S420" s="171"/>
      <c r="T420" s="173">
        <f>SUM(T421:T423)</f>
        <v>0</v>
      </c>
      <c r="AR420" s="174" t="s">
        <v>77</v>
      </c>
      <c r="AT420" s="175" t="s">
        <v>67</v>
      </c>
      <c r="AU420" s="175" t="s">
        <v>75</v>
      </c>
      <c r="AY420" s="174" t="s">
        <v>159</v>
      </c>
      <c r="BK420" s="176">
        <f>SUM(BK421:BK423)</f>
        <v>0</v>
      </c>
    </row>
    <row r="421" spans="1:65" s="2" customFormat="1" ht="24">
      <c r="A421" s="35"/>
      <c r="B421" s="36"/>
      <c r="C421" s="179" t="s">
        <v>690</v>
      </c>
      <c r="D421" s="179" t="s">
        <v>161</v>
      </c>
      <c r="E421" s="180" t="s">
        <v>691</v>
      </c>
      <c r="F421" s="181" t="s">
        <v>692</v>
      </c>
      <c r="G421" s="182" t="s">
        <v>389</v>
      </c>
      <c r="H421" s="183">
        <v>1</v>
      </c>
      <c r="I421" s="184"/>
      <c r="J421" s="185">
        <f>ROUND(I421*H421,2)</f>
        <v>0</v>
      </c>
      <c r="K421" s="181" t="s">
        <v>165</v>
      </c>
      <c r="L421" s="40"/>
      <c r="M421" s="186" t="s">
        <v>19</v>
      </c>
      <c r="N421" s="187" t="s">
        <v>39</v>
      </c>
      <c r="O421" s="65"/>
      <c r="P421" s="188">
        <f>O421*H421</f>
        <v>0</v>
      </c>
      <c r="Q421" s="188">
        <v>0</v>
      </c>
      <c r="R421" s="188">
        <f>Q421*H421</f>
        <v>0</v>
      </c>
      <c r="S421" s="188">
        <v>0</v>
      </c>
      <c r="T421" s="189">
        <f>S421*H421</f>
        <v>0</v>
      </c>
      <c r="U421" s="35"/>
      <c r="V421" s="35"/>
      <c r="W421" s="35"/>
      <c r="X421" s="35"/>
      <c r="Y421" s="35"/>
      <c r="Z421" s="35"/>
      <c r="AA421" s="35"/>
      <c r="AB421" s="35"/>
      <c r="AC421" s="35"/>
      <c r="AD421" s="35"/>
      <c r="AE421" s="35"/>
      <c r="AR421" s="190" t="s">
        <v>249</v>
      </c>
      <c r="AT421" s="190" t="s">
        <v>161</v>
      </c>
      <c r="AU421" s="190" t="s">
        <v>77</v>
      </c>
      <c r="AY421" s="18" t="s">
        <v>159</v>
      </c>
      <c r="BE421" s="191">
        <f>IF(N421="základní",J421,0)</f>
        <v>0</v>
      </c>
      <c r="BF421" s="191">
        <f>IF(N421="snížená",J421,0)</f>
        <v>0</v>
      </c>
      <c r="BG421" s="191">
        <f>IF(N421="zákl. přenesená",J421,0)</f>
        <v>0</v>
      </c>
      <c r="BH421" s="191">
        <f>IF(N421="sníž. přenesená",J421,0)</f>
        <v>0</v>
      </c>
      <c r="BI421" s="191">
        <f>IF(N421="nulová",J421,0)</f>
        <v>0</v>
      </c>
      <c r="BJ421" s="18" t="s">
        <v>75</v>
      </c>
      <c r="BK421" s="191">
        <f>ROUND(I421*H421,2)</f>
        <v>0</v>
      </c>
      <c r="BL421" s="18" t="s">
        <v>249</v>
      </c>
      <c r="BM421" s="190" t="s">
        <v>693</v>
      </c>
    </row>
    <row r="422" spans="1:65" s="2" customFormat="1" ht="36">
      <c r="A422" s="35"/>
      <c r="B422" s="36"/>
      <c r="C422" s="215" t="s">
        <v>694</v>
      </c>
      <c r="D422" s="215" t="s">
        <v>196</v>
      </c>
      <c r="E422" s="216" t="s">
        <v>695</v>
      </c>
      <c r="F422" s="217" t="s">
        <v>696</v>
      </c>
      <c r="G422" s="218" t="s">
        <v>389</v>
      </c>
      <c r="H422" s="219">
        <v>1</v>
      </c>
      <c r="I422" s="220"/>
      <c r="J422" s="221">
        <f>ROUND(I422*H422,2)</f>
        <v>0</v>
      </c>
      <c r="K422" s="217" t="s">
        <v>697</v>
      </c>
      <c r="L422" s="222"/>
      <c r="M422" s="223" t="s">
        <v>19</v>
      </c>
      <c r="N422" s="224" t="s">
        <v>39</v>
      </c>
      <c r="O422" s="65"/>
      <c r="P422" s="188">
        <f>O422*H422</f>
        <v>0</v>
      </c>
      <c r="Q422" s="188">
        <v>2.5000000000000001E-2</v>
      </c>
      <c r="R422" s="188">
        <f>Q422*H422</f>
        <v>2.5000000000000001E-2</v>
      </c>
      <c r="S422" s="188">
        <v>0</v>
      </c>
      <c r="T422" s="189">
        <f>S422*H422</f>
        <v>0</v>
      </c>
      <c r="U422" s="35"/>
      <c r="V422" s="35"/>
      <c r="W422" s="35"/>
      <c r="X422" s="35"/>
      <c r="Y422" s="35"/>
      <c r="Z422" s="35"/>
      <c r="AA422" s="35"/>
      <c r="AB422" s="35"/>
      <c r="AC422" s="35"/>
      <c r="AD422" s="35"/>
      <c r="AE422" s="35"/>
      <c r="AR422" s="190" t="s">
        <v>356</v>
      </c>
      <c r="AT422" s="190" t="s">
        <v>196</v>
      </c>
      <c r="AU422" s="190" t="s">
        <v>77</v>
      </c>
      <c r="AY422" s="18" t="s">
        <v>159</v>
      </c>
      <c r="BE422" s="191">
        <f>IF(N422="základní",J422,0)</f>
        <v>0</v>
      </c>
      <c r="BF422" s="191">
        <f>IF(N422="snížená",J422,0)</f>
        <v>0</v>
      </c>
      <c r="BG422" s="191">
        <f>IF(N422="zákl. přenesená",J422,0)</f>
        <v>0</v>
      </c>
      <c r="BH422" s="191">
        <f>IF(N422="sníž. přenesená",J422,0)</f>
        <v>0</v>
      </c>
      <c r="BI422" s="191">
        <f>IF(N422="nulová",J422,0)</f>
        <v>0</v>
      </c>
      <c r="BJ422" s="18" t="s">
        <v>75</v>
      </c>
      <c r="BK422" s="191">
        <f>ROUND(I422*H422,2)</f>
        <v>0</v>
      </c>
      <c r="BL422" s="18" t="s">
        <v>249</v>
      </c>
      <c r="BM422" s="190" t="s">
        <v>698</v>
      </c>
    </row>
    <row r="423" spans="1:65" s="2" customFormat="1" ht="44.25" customHeight="1">
      <c r="A423" s="35"/>
      <c r="B423" s="36"/>
      <c r="C423" s="179" t="s">
        <v>699</v>
      </c>
      <c r="D423" s="179" t="s">
        <v>161</v>
      </c>
      <c r="E423" s="180" t="s">
        <v>700</v>
      </c>
      <c r="F423" s="181" t="s">
        <v>701</v>
      </c>
      <c r="G423" s="182" t="s">
        <v>199</v>
      </c>
      <c r="H423" s="183">
        <v>2.5000000000000001E-2</v>
      </c>
      <c r="I423" s="184"/>
      <c r="J423" s="185">
        <f>ROUND(I423*H423,2)</f>
        <v>0</v>
      </c>
      <c r="K423" s="181" t="s">
        <v>165</v>
      </c>
      <c r="L423" s="40"/>
      <c r="M423" s="186" t="s">
        <v>19</v>
      </c>
      <c r="N423" s="187" t="s">
        <v>39</v>
      </c>
      <c r="O423" s="65"/>
      <c r="P423" s="188">
        <f>O423*H423</f>
        <v>0</v>
      </c>
      <c r="Q423" s="188">
        <v>0</v>
      </c>
      <c r="R423" s="188">
        <f>Q423*H423</f>
        <v>0</v>
      </c>
      <c r="S423" s="188">
        <v>0</v>
      </c>
      <c r="T423" s="189">
        <f>S423*H423</f>
        <v>0</v>
      </c>
      <c r="U423" s="35"/>
      <c r="V423" s="35"/>
      <c r="W423" s="35"/>
      <c r="X423" s="35"/>
      <c r="Y423" s="35"/>
      <c r="Z423" s="35"/>
      <c r="AA423" s="35"/>
      <c r="AB423" s="35"/>
      <c r="AC423" s="35"/>
      <c r="AD423" s="35"/>
      <c r="AE423" s="35"/>
      <c r="AR423" s="190" t="s">
        <v>249</v>
      </c>
      <c r="AT423" s="190" t="s">
        <v>161</v>
      </c>
      <c r="AU423" s="190" t="s">
        <v>77</v>
      </c>
      <c r="AY423" s="18" t="s">
        <v>159</v>
      </c>
      <c r="BE423" s="191">
        <f>IF(N423="základní",J423,0)</f>
        <v>0</v>
      </c>
      <c r="BF423" s="191">
        <f>IF(N423="snížená",J423,0)</f>
        <v>0</v>
      </c>
      <c r="BG423" s="191">
        <f>IF(N423="zákl. přenesená",J423,0)</f>
        <v>0</v>
      </c>
      <c r="BH423" s="191">
        <f>IF(N423="sníž. přenesená",J423,0)</f>
        <v>0</v>
      </c>
      <c r="BI423" s="191">
        <f>IF(N423="nulová",J423,0)</f>
        <v>0</v>
      </c>
      <c r="BJ423" s="18" t="s">
        <v>75</v>
      </c>
      <c r="BK423" s="191">
        <f>ROUND(I423*H423,2)</f>
        <v>0</v>
      </c>
      <c r="BL423" s="18" t="s">
        <v>249</v>
      </c>
      <c r="BM423" s="190" t="s">
        <v>702</v>
      </c>
    </row>
    <row r="424" spans="1:65" s="12" customFormat="1" ht="22.9" customHeight="1">
      <c r="B424" s="163"/>
      <c r="C424" s="164"/>
      <c r="D424" s="165" t="s">
        <v>67</v>
      </c>
      <c r="E424" s="177" t="s">
        <v>703</v>
      </c>
      <c r="F424" s="177" t="s">
        <v>704</v>
      </c>
      <c r="G424" s="164"/>
      <c r="H424" s="164"/>
      <c r="I424" s="167"/>
      <c r="J424" s="178">
        <f>BK424</f>
        <v>0</v>
      </c>
      <c r="K424" s="164"/>
      <c r="L424" s="169"/>
      <c r="M424" s="170"/>
      <c r="N424" s="171"/>
      <c r="O424" s="171"/>
      <c r="P424" s="172">
        <f>SUM(P425:P430)</f>
        <v>0</v>
      </c>
      <c r="Q424" s="171"/>
      <c r="R424" s="172">
        <f>SUM(R425:R430)</f>
        <v>3.1800000000000002E-2</v>
      </c>
      <c r="S424" s="171"/>
      <c r="T424" s="173">
        <f>SUM(T425:T430)</f>
        <v>0</v>
      </c>
      <c r="AR424" s="174" t="s">
        <v>77</v>
      </c>
      <c r="AT424" s="175" t="s">
        <v>67</v>
      </c>
      <c r="AU424" s="175" t="s">
        <v>75</v>
      </c>
      <c r="AY424" s="174" t="s">
        <v>159</v>
      </c>
      <c r="BK424" s="176">
        <f>SUM(BK425:BK430)</f>
        <v>0</v>
      </c>
    </row>
    <row r="425" spans="1:65" s="2" customFormat="1" ht="33" customHeight="1">
      <c r="A425" s="35"/>
      <c r="B425" s="36"/>
      <c r="C425" s="179" t="s">
        <v>705</v>
      </c>
      <c r="D425" s="179" t="s">
        <v>161</v>
      </c>
      <c r="E425" s="180" t="s">
        <v>706</v>
      </c>
      <c r="F425" s="181" t="s">
        <v>707</v>
      </c>
      <c r="G425" s="182" t="s">
        <v>389</v>
      </c>
      <c r="H425" s="183">
        <v>5</v>
      </c>
      <c r="I425" s="184"/>
      <c r="J425" s="185">
        <f>ROUND(I425*H425,2)</f>
        <v>0</v>
      </c>
      <c r="K425" s="181" t="s">
        <v>165</v>
      </c>
      <c r="L425" s="40"/>
      <c r="M425" s="186" t="s">
        <v>19</v>
      </c>
      <c r="N425" s="187" t="s">
        <v>39</v>
      </c>
      <c r="O425" s="65"/>
      <c r="P425" s="188">
        <f>O425*H425</f>
        <v>0</v>
      </c>
      <c r="Q425" s="188">
        <v>0</v>
      </c>
      <c r="R425" s="188">
        <f>Q425*H425</f>
        <v>0</v>
      </c>
      <c r="S425" s="188">
        <v>0</v>
      </c>
      <c r="T425" s="189">
        <f>S425*H425</f>
        <v>0</v>
      </c>
      <c r="U425" s="35"/>
      <c r="V425" s="35"/>
      <c r="W425" s="35"/>
      <c r="X425" s="35"/>
      <c r="Y425" s="35"/>
      <c r="Z425" s="35"/>
      <c r="AA425" s="35"/>
      <c r="AB425" s="35"/>
      <c r="AC425" s="35"/>
      <c r="AD425" s="35"/>
      <c r="AE425" s="35"/>
      <c r="AR425" s="190" t="s">
        <v>249</v>
      </c>
      <c r="AT425" s="190" t="s">
        <v>161</v>
      </c>
      <c r="AU425" s="190" t="s">
        <v>77</v>
      </c>
      <c r="AY425" s="18" t="s">
        <v>159</v>
      </c>
      <c r="BE425" s="191">
        <f>IF(N425="základní",J425,0)</f>
        <v>0</v>
      </c>
      <c r="BF425" s="191">
        <f>IF(N425="snížená",J425,0)</f>
        <v>0</v>
      </c>
      <c r="BG425" s="191">
        <f>IF(N425="zákl. přenesená",J425,0)</f>
        <v>0</v>
      </c>
      <c r="BH425" s="191">
        <f>IF(N425="sníž. přenesená",J425,0)</f>
        <v>0</v>
      </c>
      <c r="BI425" s="191">
        <f>IF(N425="nulová",J425,0)</f>
        <v>0</v>
      </c>
      <c r="BJ425" s="18" t="s">
        <v>75</v>
      </c>
      <c r="BK425" s="191">
        <f>ROUND(I425*H425,2)</f>
        <v>0</v>
      </c>
      <c r="BL425" s="18" t="s">
        <v>249</v>
      </c>
      <c r="BM425" s="190" t="s">
        <v>708</v>
      </c>
    </row>
    <row r="426" spans="1:65" s="2" customFormat="1" ht="24">
      <c r="A426" s="35"/>
      <c r="B426" s="36"/>
      <c r="C426" s="215" t="s">
        <v>709</v>
      </c>
      <c r="D426" s="215" t="s">
        <v>196</v>
      </c>
      <c r="E426" s="216" t="s">
        <v>710</v>
      </c>
      <c r="F426" s="217" t="s">
        <v>711</v>
      </c>
      <c r="G426" s="218" t="s">
        <v>389</v>
      </c>
      <c r="H426" s="219">
        <v>5</v>
      </c>
      <c r="I426" s="220"/>
      <c r="J426" s="221">
        <f>ROUND(I426*H426,2)</f>
        <v>0</v>
      </c>
      <c r="K426" s="217" t="s">
        <v>165</v>
      </c>
      <c r="L426" s="222"/>
      <c r="M426" s="223" t="s">
        <v>19</v>
      </c>
      <c r="N426" s="224" t="s">
        <v>39</v>
      </c>
      <c r="O426" s="65"/>
      <c r="P426" s="188">
        <f>O426*H426</f>
        <v>0</v>
      </c>
      <c r="Q426" s="188">
        <v>8.9999999999999998E-4</v>
      </c>
      <c r="R426" s="188">
        <f>Q426*H426</f>
        <v>4.4999999999999997E-3</v>
      </c>
      <c r="S426" s="188">
        <v>0</v>
      </c>
      <c r="T426" s="189">
        <f>S426*H426</f>
        <v>0</v>
      </c>
      <c r="U426" s="35"/>
      <c r="V426" s="35"/>
      <c r="W426" s="35"/>
      <c r="X426" s="35"/>
      <c r="Y426" s="35"/>
      <c r="Z426" s="35"/>
      <c r="AA426" s="35"/>
      <c r="AB426" s="35"/>
      <c r="AC426" s="35"/>
      <c r="AD426" s="35"/>
      <c r="AE426" s="35"/>
      <c r="AR426" s="190" t="s">
        <v>356</v>
      </c>
      <c r="AT426" s="190" t="s">
        <v>196</v>
      </c>
      <c r="AU426" s="190" t="s">
        <v>77</v>
      </c>
      <c r="AY426" s="18" t="s">
        <v>159</v>
      </c>
      <c r="BE426" s="191">
        <f>IF(N426="základní",J426,0)</f>
        <v>0</v>
      </c>
      <c r="BF426" s="191">
        <f>IF(N426="snížená",J426,0)</f>
        <v>0</v>
      </c>
      <c r="BG426" s="191">
        <f>IF(N426="zákl. přenesená",J426,0)</f>
        <v>0</v>
      </c>
      <c r="BH426" s="191">
        <f>IF(N426="sníž. přenesená",J426,0)</f>
        <v>0</v>
      </c>
      <c r="BI426" s="191">
        <f>IF(N426="nulová",J426,0)</f>
        <v>0</v>
      </c>
      <c r="BJ426" s="18" t="s">
        <v>75</v>
      </c>
      <c r="BK426" s="191">
        <f>ROUND(I426*H426,2)</f>
        <v>0</v>
      </c>
      <c r="BL426" s="18" t="s">
        <v>249</v>
      </c>
      <c r="BM426" s="190" t="s">
        <v>712</v>
      </c>
    </row>
    <row r="427" spans="1:65" s="2" customFormat="1" ht="24">
      <c r="A427" s="35"/>
      <c r="B427" s="36"/>
      <c r="C427" s="179" t="s">
        <v>713</v>
      </c>
      <c r="D427" s="179" t="s">
        <v>161</v>
      </c>
      <c r="E427" s="180" t="s">
        <v>714</v>
      </c>
      <c r="F427" s="181" t="s">
        <v>715</v>
      </c>
      <c r="G427" s="182" t="s">
        <v>389</v>
      </c>
      <c r="H427" s="183">
        <v>5</v>
      </c>
      <c r="I427" s="184"/>
      <c r="J427" s="185">
        <f>ROUND(I427*H427,2)</f>
        <v>0</v>
      </c>
      <c r="K427" s="181" t="s">
        <v>165</v>
      </c>
      <c r="L427" s="40"/>
      <c r="M427" s="186" t="s">
        <v>19</v>
      </c>
      <c r="N427" s="187" t="s">
        <v>39</v>
      </c>
      <c r="O427" s="65"/>
      <c r="P427" s="188">
        <f>O427*H427</f>
        <v>0</v>
      </c>
      <c r="Q427" s="188">
        <v>0</v>
      </c>
      <c r="R427" s="188">
        <f>Q427*H427</f>
        <v>0</v>
      </c>
      <c r="S427" s="188">
        <v>0</v>
      </c>
      <c r="T427" s="189">
        <f>S427*H427</f>
        <v>0</v>
      </c>
      <c r="U427" s="35"/>
      <c r="V427" s="35"/>
      <c r="W427" s="35"/>
      <c r="X427" s="35"/>
      <c r="Y427" s="35"/>
      <c r="Z427" s="35"/>
      <c r="AA427" s="35"/>
      <c r="AB427" s="35"/>
      <c r="AC427" s="35"/>
      <c r="AD427" s="35"/>
      <c r="AE427" s="35"/>
      <c r="AR427" s="190" t="s">
        <v>249</v>
      </c>
      <c r="AT427" s="190" t="s">
        <v>161</v>
      </c>
      <c r="AU427" s="190" t="s">
        <v>77</v>
      </c>
      <c r="AY427" s="18" t="s">
        <v>159</v>
      </c>
      <c r="BE427" s="191">
        <f>IF(N427="základní",J427,0)</f>
        <v>0</v>
      </c>
      <c r="BF427" s="191">
        <f>IF(N427="snížená",J427,0)</f>
        <v>0</v>
      </c>
      <c r="BG427" s="191">
        <f>IF(N427="zákl. přenesená",J427,0)</f>
        <v>0</v>
      </c>
      <c r="BH427" s="191">
        <f>IF(N427="sníž. přenesená",J427,0)</f>
        <v>0</v>
      </c>
      <c r="BI427" s="191">
        <f>IF(N427="nulová",J427,0)</f>
        <v>0</v>
      </c>
      <c r="BJ427" s="18" t="s">
        <v>75</v>
      </c>
      <c r="BK427" s="191">
        <f>ROUND(I427*H427,2)</f>
        <v>0</v>
      </c>
      <c r="BL427" s="18" t="s">
        <v>249</v>
      </c>
      <c r="BM427" s="190" t="s">
        <v>716</v>
      </c>
    </row>
    <row r="428" spans="1:65" s="2" customFormat="1" ht="24">
      <c r="A428" s="35"/>
      <c r="B428" s="36"/>
      <c r="C428" s="215" t="s">
        <v>717</v>
      </c>
      <c r="D428" s="215" t="s">
        <v>196</v>
      </c>
      <c r="E428" s="216" t="s">
        <v>718</v>
      </c>
      <c r="F428" s="217" t="s">
        <v>719</v>
      </c>
      <c r="G428" s="218" t="s">
        <v>389</v>
      </c>
      <c r="H428" s="219">
        <v>5</v>
      </c>
      <c r="I428" s="220"/>
      <c r="J428" s="221">
        <f>ROUND(I428*H428,2)</f>
        <v>0</v>
      </c>
      <c r="K428" s="217" t="s">
        <v>165</v>
      </c>
      <c r="L428" s="222"/>
      <c r="M428" s="223" t="s">
        <v>19</v>
      </c>
      <c r="N428" s="224" t="s">
        <v>39</v>
      </c>
      <c r="O428" s="65"/>
      <c r="P428" s="188">
        <f>O428*H428</f>
        <v>0</v>
      </c>
      <c r="Q428" s="188">
        <v>2.9999999999999997E-4</v>
      </c>
      <c r="R428" s="188">
        <f>Q428*H428</f>
        <v>1.4999999999999998E-3</v>
      </c>
      <c r="S428" s="188">
        <v>0</v>
      </c>
      <c r="T428" s="189">
        <f>S428*H428</f>
        <v>0</v>
      </c>
      <c r="U428" s="35"/>
      <c r="V428" s="35"/>
      <c r="W428" s="35"/>
      <c r="X428" s="35"/>
      <c r="Y428" s="35"/>
      <c r="Z428" s="35"/>
      <c r="AA428" s="35"/>
      <c r="AB428" s="35"/>
      <c r="AC428" s="35"/>
      <c r="AD428" s="35"/>
      <c r="AE428" s="35"/>
      <c r="AR428" s="190" t="s">
        <v>356</v>
      </c>
      <c r="AT428" s="190" t="s">
        <v>196</v>
      </c>
      <c r="AU428" s="190" t="s">
        <v>77</v>
      </c>
      <c r="AY428" s="18" t="s">
        <v>159</v>
      </c>
      <c r="BE428" s="191">
        <f>IF(N428="základní",J428,0)</f>
        <v>0</v>
      </c>
      <c r="BF428" s="191">
        <f>IF(N428="snížená",J428,0)</f>
        <v>0</v>
      </c>
      <c r="BG428" s="191">
        <f>IF(N428="zákl. přenesená",J428,0)</f>
        <v>0</v>
      </c>
      <c r="BH428" s="191">
        <f>IF(N428="sníž. přenesená",J428,0)</f>
        <v>0</v>
      </c>
      <c r="BI428" s="191">
        <f>IF(N428="nulová",J428,0)</f>
        <v>0</v>
      </c>
      <c r="BJ428" s="18" t="s">
        <v>75</v>
      </c>
      <c r="BK428" s="191">
        <f>ROUND(I428*H428,2)</f>
        <v>0</v>
      </c>
      <c r="BL428" s="18" t="s">
        <v>249</v>
      </c>
      <c r="BM428" s="190" t="s">
        <v>720</v>
      </c>
    </row>
    <row r="429" spans="1:65" s="2" customFormat="1" ht="36">
      <c r="A429" s="35"/>
      <c r="B429" s="36"/>
      <c r="C429" s="179" t="s">
        <v>721</v>
      </c>
      <c r="D429" s="179" t="s">
        <v>161</v>
      </c>
      <c r="E429" s="180" t="s">
        <v>722</v>
      </c>
      <c r="F429" s="181" t="s">
        <v>723</v>
      </c>
      <c r="G429" s="182" t="s">
        <v>223</v>
      </c>
      <c r="H429" s="183">
        <v>7.5</v>
      </c>
      <c r="I429" s="184"/>
      <c r="J429" s="185">
        <f>ROUND(I429*H429,2)</f>
        <v>0</v>
      </c>
      <c r="K429" s="181" t="s">
        <v>165</v>
      </c>
      <c r="L429" s="40"/>
      <c r="M429" s="186" t="s">
        <v>19</v>
      </c>
      <c r="N429" s="187" t="s">
        <v>39</v>
      </c>
      <c r="O429" s="65"/>
      <c r="P429" s="188">
        <f>O429*H429</f>
        <v>0</v>
      </c>
      <c r="Q429" s="188">
        <v>3.4399999999999999E-3</v>
      </c>
      <c r="R429" s="188">
        <f>Q429*H429</f>
        <v>2.58E-2</v>
      </c>
      <c r="S429" s="188">
        <v>0</v>
      </c>
      <c r="T429" s="189">
        <f>S429*H429</f>
        <v>0</v>
      </c>
      <c r="U429" s="35"/>
      <c r="V429" s="35"/>
      <c r="W429" s="35"/>
      <c r="X429" s="35"/>
      <c r="Y429" s="35"/>
      <c r="Z429" s="35"/>
      <c r="AA429" s="35"/>
      <c r="AB429" s="35"/>
      <c r="AC429" s="35"/>
      <c r="AD429" s="35"/>
      <c r="AE429" s="35"/>
      <c r="AR429" s="190" t="s">
        <v>249</v>
      </c>
      <c r="AT429" s="190" t="s">
        <v>161</v>
      </c>
      <c r="AU429" s="190" t="s">
        <v>77</v>
      </c>
      <c r="AY429" s="18" t="s">
        <v>159</v>
      </c>
      <c r="BE429" s="191">
        <f>IF(N429="základní",J429,0)</f>
        <v>0</v>
      </c>
      <c r="BF429" s="191">
        <f>IF(N429="snížená",J429,0)</f>
        <v>0</v>
      </c>
      <c r="BG429" s="191">
        <f>IF(N429="zákl. přenesená",J429,0)</f>
        <v>0</v>
      </c>
      <c r="BH429" s="191">
        <f>IF(N429="sníž. přenesená",J429,0)</f>
        <v>0</v>
      </c>
      <c r="BI429" s="191">
        <f>IF(N429="nulová",J429,0)</f>
        <v>0</v>
      </c>
      <c r="BJ429" s="18" t="s">
        <v>75</v>
      </c>
      <c r="BK429" s="191">
        <f>ROUND(I429*H429,2)</f>
        <v>0</v>
      </c>
      <c r="BL429" s="18" t="s">
        <v>249</v>
      </c>
      <c r="BM429" s="190" t="s">
        <v>724</v>
      </c>
    </row>
    <row r="430" spans="1:65" s="13" customFormat="1" ht="11.25">
      <c r="B430" s="192"/>
      <c r="C430" s="193"/>
      <c r="D430" s="194" t="s">
        <v>168</v>
      </c>
      <c r="E430" s="195" t="s">
        <v>19</v>
      </c>
      <c r="F430" s="196" t="s">
        <v>725</v>
      </c>
      <c r="G430" s="193"/>
      <c r="H430" s="197">
        <v>7.5</v>
      </c>
      <c r="I430" s="198"/>
      <c r="J430" s="193"/>
      <c r="K430" s="193"/>
      <c r="L430" s="199"/>
      <c r="M430" s="200"/>
      <c r="N430" s="201"/>
      <c r="O430" s="201"/>
      <c r="P430" s="201"/>
      <c r="Q430" s="201"/>
      <c r="R430" s="201"/>
      <c r="S430" s="201"/>
      <c r="T430" s="202"/>
      <c r="AT430" s="203" t="s">
        <v>168</v>
      </c>
      <c r="AU430" s="203" t="s">
        <v>77</v>
      </c>
      <c r="AV430" s="13" t="s">
        <v>77</v>
      </c>
      <c r="AW430" s="13" t="s">
        <v>30</v>
      </c>
      <c r="AX430" s="13" t="s">
        <v>75</v>
      </c>
      <c r="AY430" s="203" t="s">
        <v>159</v>
      </c>
    </row>
    <row r="431" spans="1:65" s="12" customFormat="1" ht="22.9" customHeight="1">
      <c r="B431" s="163"/>
      <c r="C431" s="164"/>
      <c r="D431" s="165" t="s">
        <v>67</v>
      </c>
      <c r="E431" s="177" t="s">
        <v>726</v>
      </c>
      <c r="F431" s="177" t="s">
        <v>727</v>
      </c>
      <c r="G431" s="164"/>
      <c r="H431" s="164"/>
      <c r="I431" s="167"/>
      <c r="J431" s="178">
        <f>BK431</f>
        <v>0</v>
      </c>
      <c r="K431" s="164"/>
      <c r="L431" s="169"/>
      <c r="M431" s="170"/>
      <c r="N431" s="171"/>
      <c r="O431" s="171"/>
      <c r="P431" s="172">
        <f>SUM(P432:P450)</f>
        <v>0</v>
      </c>
      <c r="Q431" s="171"/>
      <c r="R431" s="172">
        <f>SUM(R432:R450)</f>
        <v>0.607016</v>
      </c>
      <c r="S431" s="171"/>
      <c r="T431" s="173">
        <f>SUM(T432:T450)</f>
        <v>0.19602</v>
      </c>
      <c r="AR431" s="174" t="s">
        <v>77</v>
      </c>
      <c r="AT431" s="175" t="s">
        <v>67</v>
      </c>
      <c r="AU431" s="175" t="s">
        <v>75</v>
      </c>
      <c r="AY431" s="174" t="s">
        <v>159</v>
      </c>
      <c r="BK431" s="176">
        <f>SUM(BK432:BK450)</f>
        <v>0</v>
      </c>
    </row>
    <row r="432" spans="1:65" s="2" customFormat="1" ht="24">
      <c r="A432" s="35"/>
      <c r="B432" s="36"/>
      <c r="C432" s="179" t="s">
        <v>728</v>
      </c>
      <c r="D432" s="179" t="s">
        <v>161</v>
      </c>
      <c r="E432" s="180" t="s">
        <v>729</v>
      </c>
      <c r="F432" s="181" t="s">
        <v>730</v>
      </c>
      <c r="G432" s="182" t="s">
        <v>164</v>
      </c>
      <c r="H432" s="183">
        <v>33</v>
      </c>
      <c r="I432" s="184"/>
      <c r="J432" s="185">
        <f>ROUND(I432*H432,2)</f>
        <v>0</v>
      </c>
      <c r="K432" s="181" t="s">
        <v>165</v>
      </c>
      <c r="L432" s="40"/>
      <c r="M432" s="186" t="s">
        <v>19</v>
      </c>
      <c r="N432" s="187" t="s">
        <v>39</v>
      </c>
      <c r="O432" s="65"/>
      <c r="P432" s="188">
        <f>O432*H432</f>
        <v>0</v>
      </c>
      <c r="Q432" s="188">
        <v>0</v>
      </c>
      <c r="R432" s="188">
        <f>Q432*H432</f>
        <v>0</v>
      </c>
      <c r="S432" s="188">
        <v>5.94E-3</v>
      </c>
      <c r="T432" s="189">
        <f>S432*H432</f>
        <v>0.19602</v>
      </c>
      <c r="U432" s="35"/>
      <c r="V432" s="35"/>
      <c r="W432" s="35"/>
      <c r="X432" s="35"/>
      <c r="Y432" s="35"/>
      <c r="Z432" s="35"/>
      <c r="AA432" s="35"/>
      <c r="AB432" s="35"/>
      <c r="AC432" s="35"/>
      <c r="AD432" s="35"/>
      <c r="AE432" s="35"/>
      <c r="AR432" s="190" t="s">
        <v>249</v>
      </c>
      <c r="AT432" s="190" t="s">
        <v>161</v>
      </c>
      <c r="AU432" s="190" t="s">
        <v>77</v>
      </c>
      <c r="AY432" s="18" t="s">
        <v>159</v>
      </c>
      <c r="BE432" s="191">
        <f>IF(N432="základní",J432,0)</f>
        <v>0</v>
      </c>
      <c r="BF432" s="191">
        <f>IF(N432="snížená",J432,0)</f>
        <v>0</v>
      </c>
      <c r="BG432" s="191">
        <f>IF(N432="zákl. přenesená",J432,0)</f>
        <v>0</v>
      </c>
      <c r="BH432" s="191">
        <f>IF(N432="sníž. přenesená",J432,0)</f>
        <v>0</v>
      </c>
      <c r="BI432" s="191">
        <f>IF(N432="nulová",J432,0)</f>
        <v>0</v>
      </c>
      <c r="BJ432" s="18" t="s">
        <v>75</v>
      </c>
      <c r="BK432" s="191">
        <f>ROUND(I432*H432,2)</f>
        <v>0</v>
      </c>
      <c r="BL432" s="18" t="s">
        <v>249</v>
      </c>
      <c r="BM432" s="190" t="s">
        <v>731</v>
      </c>
    </row>
    <row r="433" spans="1:65" s="13" customFormat="1" ht="11.25">
      <c r="B433" s="192"/>
      <c r="C433" s="193"/>
      <c r="D433" s="194" t="s">
        <v>168</v>
      </c>
      <c r="E433" s="195" t="s">
        <v>19</v>
      </c>
      <c r="F433" s="196" t="s">
        <v>732</v>
      </c>
      <c r="G433" s="193"/>
      <c r="H433" s="197">
        <v>33</v>
      </c>
      <c r="I433" s="198"/>
      <c r="J433" s="193"/>
      <c r="K433" s="193"/>
      <c r="L433" s="199"/>
      <c r="M433" s="200"/>
      <c r="N433" s="201"/>
      <c r="O433" s="201"/>
      <c r="P433" s="201"/>
      <c r="Q433" s="201"/>
      <c r="R433" s="201"/>
      <c r="S433" s="201"/>
      <c r="T433" s="202"/>
      <c r="AT433" s="203" t="s">
        <v>168</v>
      </c>
      <c r="AU433" s="203" t="s">
        <v>77</v>
      </c>
      <c r="AV433" s="13" t="s">
        <v>77</v>
      </c>
      <c r="AW433" s="13" t="s">
        <v>30</v>
      </c>
      <c r="AX433" s="13" t="s">
        <v>75</v>
      </c>
      <c r="AY433" s="203" t="s">
        <v>159</v>
      </c>
    </row>
    <row r="434" spans="1:65" s="2" customFormat="1" ht="44.25" customHeight="1">
      <c r="A434" s="35"/>
      <c r="B434" s="36"/>
      <c r="C434" s="179" t="s">
        <v>733</v>
      </c>
      <c r="D434" s="179" t="s">
        <v>161</v>
      </c>
      <c r="E434" s="180" t="s">
        <v>734</v>
      </c>
      <c r="F434" s="181" t="s">
        <v>735</v>
      </c>
      <c r="G434" s="182" t="s">
        <v>164</v>
      </c>
      <c r="H434" s="183">
        <v>33</v>
      </c>
      <c r="I434" s="184"/>
      <c r="J434" s="185">
        <f>ROUND(I434*H434,2)</f>
        <v>0</v>
      </c>
      <c r="K434" s="181" t="s">
        <v>165</v>
      </c>
      <c r="L434" s="40"/>
      <c r="M434" s="186" t="s">
        <v>19</v>
      </c>
      <c r="N434" s="187" t="s">
        <v>39</v>
      </c>
      <c r="O434" s="65"/>
      <c r="P434" s="188">
        <f>O434*H434</f>
        <v>0</v>
      </c>
      <c r="Q434" s="188">
        <v>0</v>
      </c>
      <c r="R434" s="188">
        <f>Q434*H434</f>
        <v>0</v>
      </c>
      <c r="S434" s="188">
        <v>0</v>
      </c>
      <c r="T434" s="189">
        <f>S434*H434</f>
        <v>0</v>
      </c>
      <c r="U434" s="35"/>
      <c r="V434" s="35"/>
      <c r="W434" s="35"/>
      <c r="X434" s="35"/>
      <c r="Y434" s="35"/>
      <c r="Z434" s="35"/>
      <c r="AA434" s="35"/>
      <c r="AB434" s="35"/>
      <c r="AC434" s="35"/>
      <c r="AD434" s="35"/>
      <c r="AE434" s="35"/>
      <c r="AR434" s="190" t="s">
        <v>249</v>
      </c>
      <c r="AT434" s="190" t="s">
        <v>161</v>
      </c>
      <c r="AU434" s="190" t="s">
        <v>77</v>
      </c>
      <c r="AY434" s="18" t="s">
        <v>159</v>
      </c>
      <c r="BE434" s="191">
        <f>IF(N434="základní",J434,0)</f>
        <v>0</v>
      </c>
      <c r="BF434" s="191">
        <f>IF(N434="snížená",J434,0)</f>
        <v>0</v>
      </c>
      <c r="BG434" s="191">
        <f>IF(N434="zákl. přenesená",J434,0)</f>
        <v>0</v>
      </c>
      <c r="BH434" s="191">
        <f>IF(N434="sníž. přenesená",J434,0)</f>
        <v>0</v>
      </c>
      <c r="BI434" s="191">
        <f>IF(N434="nulová",J434,0)</f>
        <v>0</v>
      </c>
      <c r="BJ434" s="18" t="s">
        <v>75</v>
      </c>
      <c r="BK434" s="191">
        <f>ROUND(I434*H434,2)</f>
        <v>0</v>
      </c>
      <c r="BL434" s="18" t="s">
        <v>249</v>
      </c>
      <c r="BM434" s="190" t="s">
        <v>736</v>
      </c>
    </row>
    <row r="435" spans="1:65" s="13" customFormat="1" ht="11.25">
      <c r="B435" s="192"/>
      <c r="C435" s="193"/>
      <c r="D435" s="194" t="s">
        <v>168</v>
      </c>
      <c r="E435" s="195" t="s">
        <v>19</v>
      </c>
      <c r="F435" s="196" t="s">
        <v>732</v>
      </c>
      <c r="G435" s="193"/>
      <c r="H435" s="197">
        <v>33</v>
      </c>
      <c r="I435" s="198"/>
      <c r="J435" s="193"/>
      <c r="K435" s="193"/>
      <c r="L435" s="199"/>
      <c r="M435" s="200"/>
      <c r="N435" s="201"/>
      <c r="O435" s="201"/>
      <c r="P435" s="201"/>
      <c r="Q435" s="201"/>
      <c r="R435" s="201"/>
      <c r="S435" s="201"/>
      <c r="T435" s="202"/>
      <c r="AT435" s="203" t="s">
        <v>168</v>
      </c>
      <c r="AU435" s="203" t="s">
        <v>77</v>
      </c>
      <c r="AV435" s="13" t="s">
        <v>77</v>
      </c>
      <c r="AW435" s="13" t="s">
        <v>30</v>
      </c>
      <c r="AX435" s="13" t="s">
        <v>75</v>
      </c>
      <c r="AY435" s="203" t="s">
        <v>159</v>
      </c>
    </row>
    <row r="436" spans="1:65" s="2" customFormat="1" ht="36">
      <c r="A436" s="35"/>
      <c r="B436" s="36"/>
      <c r="C436" s="215" t="s">
        <v>737</v>
      </c>
      <c r="D436" s="215" t="s">
        <v>196</v>
      </c>
      <c r="E436" s="216" t="s">
        <v>738</v>
      </c>
      <c r="F436" s="217" t="s">
        <v>739</v>
      </c>
      <c r="G436" s="218" t="s">
        <v>164</v>
      </c>
      <c r="H436" s="219">
        <v>33</v>
      </c>
      <c r="I436" s="220"/>
      <c r="J436" s="221">
        <f>ROUND(I436*H436,2)</f>
        <v>0</v>
      </c>
      <c r="K436" s="217" t="s">
        <v>165</v>
      </c>
      <c r="L436" s="222"/>
      <c r="M436" s="223" t="s">
        <v>19</v>
      </c>
      <c r="N436" s="224" t="s">
        <v>39</v>
      </c>
      <c r="O436" s="65"/>
      <c r="P436" s="188">
        <f>O436*H436</f>
        <v>0</v>
      </c>
      <c r="Q436" s="188">
        <v>5.0000000000000001E-3</v>
      </c>
      <c r="R436" s="188">
        <f>Q436*H436</f>
        <v>0.16500000000000001</v>
      </c>
      <c r="S436" s="188">
        <v>0</v>
      </c>
      <c r="T436" s="189">
        <f>S436*H436</f>
        <v>0</v>
      </c>
      <c r="U436" s="35"/>
      <c r="V436" s="35"/>
      <c r="W436" s="35"/>
      <c r="X436" s="35"/>
      <c r="Y436" s="35"/>
      <c r="Z436" s="35"/>
      <c r="AA436" s="35"/>
      <c r="AB436" s="35"/>
      <c r="AC436" s="35"/>
      <c r="AD436" s="35"/>
      <c r="AE436" s="35"/>
      <c r="AR436" s="190" t="s">
        <v>356</v>
      </c>
      <c r="AT436" s="190" t="s">
        <v>196</v>
      </c>
      <c r="AU436" s="190" t="s">
        <v>77</v>
      </c>
      <c r="AY436" s="18" t="s">
        <v>159</v>
      </c>
      <c r="BE436" s="191">
        <f>IF(N436="základní",J436,0)</f>
        <v>0</v>
      </c>
      <c r="BF436" s="191">
        <f>IF(N436="snížená",J436,0)</f>
        <v>0</v>
      </c>
      <c r="BG436" s="191">
        <f>IF(N436="zákl. přenesená",J436,0)</f>
        <v>0</v>
      </c>
      <c r="BH436" s="191">
        <f>IF(N436="sníž. přenesená",J436,0)</f>
        <v>0</v>
      </c>
      <c r="BI436" s="191">
        <f>IF(N436="nulová",J436,0)</f>
        <v>0</v>
      </c>
      <c r="BJ436" s="18" t="s">
        <v>75</v>
      </c>
      <c r="BK436" s="191">
        <f>ROUND(I436*H436,2)</f>
        <v>0</v>
      </c>
      <c r="BL436" s="18" t="s">
        <v>249</v>
      </c>
      <c r="BM436" s="190" t="s">
        <v>740</v>
      </c>
    </row>
    <row r="437" spans="1:65" s="2" customFormat="1" ht="24">
      <c r="A437" s="35"/>
      <c r="B437" s="36"/>
      <c r="C437" s="179" t="s">
        <v>741</v>
      </c>
      <c r="D437" s="179" t="s">
        <v>161</v>
      </c>
      <c r="E437" s="180" t="s">
        <v>742</v>
      </c>
      <c r="F437" s="181" t="s">
        <v>743</v>
      </c>
      <c r="G437" s="182" t="s">
        <v>223</v>
      </c>
      <c r="H437" s="183">
        <v>3.3</v>
      </c>
      <c r="I437" s="184"/>
      <c r="J437" s="185">
        <f>ROUND(I437*H437,2)</f>
        <v>0</v>
      </c>
      <c r="K437" s="181" t="s">
        <v>165</v>
      </c>
      <c r="L437" s="40"/>
      <c r="M437" s="186" t="s">
        <v>19</v>
      </c>
      <c r="N437" s="187" t="s">
        <v>39</v>
      </c>
      <c r="O437" s="65"/>
      <c r="P437" s="188">
        <f>O437*H437</f>
        <v>0</v>
      </c>
      <c r="Q437" s="188">
        <v>0</v>
      </c>
      <c r="R437" s="188">
        <f>Q437*H437</f>
        <v>0</v>
      </c>
      <c r="S437" s="188">
        <v>0</v>
      </c>
      <c r="T437" s="189">
        <f>S437*H437</f>
        <v>0</v>
      </c>
      <c r="U437" s="35"/>
      <c r="V437" s="35"/>
      <c r="W437" s="35"/>
      <c r="X437" s="35"/>
      <c r="Y437" s="35"/>
      <c r="Z437" s="35"/>
      <c r="AA437" s="35"/>
      <c r="AB437" s="35"/>
      <c r="AC437" s="35"/>
      <c r="AD437" s="35"/>
      <c r="AE437" s="35"/>
      <c r="AR437" s="190" t="s">
        <v>249</v>
      </c>
      <c r="AT437" s="190" t="s">
        <v>161</v>
      </c>
      <c r="AU437" s="190" t="s">
        <v>77</v>
      </c>
      <c r="AY437" s="18" t="s">
        <v>159</v>
      </c>
      <c r="BE437" s="191">
        <f>IF(N437="základní",J437,0)</f>
        <v>0</v>
      </c>
      <c r="BF437" s="191">
        <f>IF(N437="snížená",J437,0)</f>
        <v>0</v>
      </c>
      <c r="BG437" s="191">
        <f>IF(N437="zákl. přenesená",J437,0)</f>
        <v>0</v>
      </c>
      <c r="BH437" s="191">
        <f>IF(N437="sníž. přenesená",J437,0)</f>
        <v>0</v>
      </c>
      <c r="BI437" s="191">
        <f>IF(N437="nulová",J437,0)</f>
        <v>0</v>
      </c>
      <c r="BJ437" s="18" t="s">
        <v>75</v>
      </c>
      <c r="BK437" s="191">
        <f>ROUND(I437*H437,2)</f>
        <v>0</v>
      </c>
      <c r="BL437" s="18" t="s">
        <v>249</v>
      </c>
      <c r="BM437" s="190" t="s">
        <v>744</v>
      </c>
    </row>
    <row r="438" spans="1:65" s="13" customFormat="1" ht="11.25">
      <c r="B438" s="192"/>
      <c r="C438" s="193"/>
      <c r="D438" s="194" t="s">
        <v>168</v>
      </c>
      <c r="E438" s="195" t="s">
        <v>19</v>
      </c>
      <c r="F438" s="196" t="s">
        <v>745</v>
      </c>
      <c r="G438" s="193"/>
      <c r="H438" s="197">
        <v>3.3</v>
      </c>
      <c r="I438" s="198"/>
      <c r="J438" s="193"/>
      <c r="K438" s="193"/>
      <c r="L438" s="199"/>
      <c r="M438" s="200"/>
      <c r="N438" s="201"/>
      <c r="O438" s="201"/>
      <c r="P438" s="201"/>
      <c r="Q438" s="201"/>
      <c r="R438" s="201"/>
      <c r="S438" s="201"/>
      <c r="T438" s="202"/>
      <c r="AT438" s="203" t="s">
        <v>168</v>
      </c>
      <c r="AU438" s="203" t="s">
        <v>77</v>
      </c>
      <c r="AV438" s="13" t="s">
        <v>77</v>
      </c>
      <c r="AW438" s="13" t="s">
        <v>30</v>
      </c>
      <c r="AX438" s="13" t="s">
        <v>75</v>
      </c>
      <c r="AY438" s="203" t="s">
        <v>159</v>
      </c>
    </row>
    <row r="439" spans="1:65" s="2" customFormat="1" ht="24">
      <c r="A439" s="35"/>
      <c r="B439" s="36"/>
      <c r="C439" s="215" t="s">
        <v>746</v>
      </c>
      <c r="D439" s="215" t="s">
        <v>196</v>
      </c>
      <c r="E439" s="216" t="s">
        <v>747</v>
      </c>
      <c r="F439" s="217" t="s">
        <v>748</v>
      </c>
      <c r="G439" s="218" t="s">
        <v>223</v>
      </c>
      <c r="H439" s="219">
        <v>3.3</v>
      </c>
      <c r="I439" s="220"/>
      <c r="J439" s="221">
        <f>ROUND(I439*H439,2)</f>
        <v>0</v>
      </c>
      <c r="K439" s="217" t="s">
        <v>165</v>
      </c>
      <c r="L439" s="222"/>
      <c r="M439" s="223" t="s">
        <v>19</v>
      </c>
      <c r="N439" s="224" t="s">
        <v>39</v>
      </c>
      <c r="O439" s="65"/>
      <c r="P439" s="188">
        <f>O439*H439</f>
        <v>0</v>
      </c>
      <c r="Q439" s="188">
        <v>1.9499999999999999E-3</v>
      </c>
      <c r="R439" s="188">
        <f>Q439*H439</f>
        <v>6.4349999999999997E-3</v>
      </c>
      <c r="S439" s="188">
        <v>0</v>
      </c>
      <c r="T439" s="189">
        <f>S439*H439</f>
        <v>0</v>
      </c>
      <c r="U439" s="35"/>
      <c r="V439" s="35"/>
      <c r="W439" s="35"/>
      <c r="X439" s="35"/>
      <c r="Y439" s="35"/>
      <c r="Z439" s="35"/>
      <c r="AA439" s="35"/>
      <c r="AB439" s="35"/>
      <c r="AC439" s="35"/>
      <c r="AD439" s="35"/>
      <c r="AE439" s="35"/>
      <c r="AR439" s="190" t="s">
        <v>356</v>
      </c>
      <c r="AT439" s="190" t="s">
        <v>196</v>
      </c>
      <c r="AU439" s="190" t="s">
        <v>77</v>
      </c>
      <c r="AY439" s="18" t="s">
        <v>159</v>
      </c>
      <c r="BE439" s="191">
        <f>IF(N439="základní",J439,0)</f>
        <v>0</v>
      </c>
      <c r="BF439" s="191">
        <f>IF(N439="snížená",J439,0)</f>
        <v>0</v>
      </c>
      <c r="BG439" s="191">
        <f>IF(N439="zákl. přenesená",J439,0)</f>
        <v>0</v>
      </c>
      <c r="BH439" s="191">
        <f>IF(N439="sníž. přenesená",J439,0)</f>
        <v>0</v>
      </c>
      <c r="BI439" s="191">
        <f>IF(N439="nulová",J439,0)</f>
        <v>0</v>
      </c>
      <c r="BJ439" s="18" t="s">
        <v>75</v>
      </c>
      <c r="BK439" s="191">
        <f>ROUND(I439*H439,2)</f>
        <v>0</v>
      </c>
      <c r="BL439" s="18" t="s">
        <v>249</v>
      </c>
      <c r="BM439" s="190" t="s">
        <v>749</v>
      </c>
    </row>
    <row r="440" spans="1:65" s="2" customFormat="1" ht="33" customHeight="1">
      <c r="A440" s="35"/>
      <c r="B440" s="36"/>
      <c r="C440" s="179" t="s">
        <v>750</v>
      </c>
      <c r="D440" s="179" t="s">
        <v>161</v>
      </c>
      <c r="E440" s="180" t="s">
        <v>751</v>
      </c>
      <c r="F440" s="181" t="s">
        <v>752</v>
      </c>
      <c r="G440" s="182" t="s">
        <v>223</v>
      </c>
      <c r="H440" s="183">
        <v>86.7</v>
      </c>
      <c r="I440" s="184"/>
      <c r="J440" s="185">
        <f>ROUND(I440*H440,2)</f>
        <v>0</v>
      </c>
      <c r="K440" s="181" t="s">
        <v>165</v>
      </c>
      <c r="L440" s="40"/>
      <c r="M440" s="186" t="s">
        <v>19</v>
      </c>
      <c r="N440" s="187" t="s">
        <v>39</v>
      </c>
      <c r="O440" s="65"/>
      <c r="P440" s="188">
        <f>O440*H440</f>
        <v>0</v>
      </c>
      <c r="Q440" s="188">
        <v>4.0000000000000003E-5</v>
      </c>
      <c r="R440" s="188">
        <f>Q440*H440</f>
        <v>3.4680000000000006E-3</v>
      </c>
      <c r="S440" s="188">
        <v>0</v>
      </c>
      <c r="T440" s="189">
        <f>S440*H440</f>
        <v>0</v>
      </c>
      <c r="U440" s="35"/>
      <c r="V440" s="35"/>
      <c r="W440" s="35"/>
      <c r="X440" s="35"/>
      <c r="Y440" s="35"/>
      <c r="Z440" s="35"/>
      <c r="AA440" s="35"/>
      <c r="AB440" s="35"/>
      <c r="AC440" s="35"/>
      <c r="AD440" s="35"/>
      <c r="AE440" s="35"/>
      <c r="AR440" s="190" t="s">
        <v>249</v>
      </c>
      <c r="AT440" s="190" t="s">
        <v>161</v>
      </c>
      <c r="AU440" s="190" t="s">
        <v>77</v>
      </c>
      <c r="AY440" s="18" t="s">
        <v>159</v>
      </c>
      <c r="BE440" s="191">
        <f>IF(N440="základní",J440,0)</f>
        <v>0</v>
      </c>
      <c r="BF440" s="191">
        <f>IF(N440="snížená",J440,0)</f>
        <v>0</v>
      </c>
      <c r="BG440" s="191">
        <f>IF(N440="zákl. přenesená",J440,0)</f>
        <v>0</v>
      </c>
      <c r="BH440" s="191">
        <f>IF(N440="sníž. přenesená",J440,0)</f>
        <v>0</v>
      </c>
      <c r="BI440" s="191">
        <f>IF(N440="nulová",J440,0)</f>
        <v>0</v>
      </c>
      <c r="BJ440" s="18" t="s">
        <v>75</v>
      </c>
      <c r="BK440" s="191">
        <f>ROUND(I440*H440,2)</f>
        <v>0</v>
      </c>
      <c r="BL440" s="18" t="s">
        <v>249</v>
      </c>
      <c r="BM440" s="190" t="s">
        <v>753</v>
      </c>
    </row>
    <row r="441" spans="1:65" s="13" customFormat="1" ht="11.25">
      <c r="B441" s="192"/>
      <c r="C441" s="193"/>
      <c r="D441" s="194" t="s">
        <v>168</v>
      </c>
      <c r="E441" s="195" t="s">
        <v>19</v>
      </c>
      <c r="F441" s="196" t="s">
        <v>754</v>
      </c>
      <c r="G441" s="193"/>
      <c r="H441" s="197">
        <v>27.3</v>
      </c>
      <c r="I441" s="198"/>
      <c r="J441" s="193"/>
      <c r="K441" s="193"/>
      <c r="L441" s="199"/>
      <c r="M441" s="200"/>
      <c r="N441" s="201"/>
      <c r="O441" s="201"/>
      <c r="P441" s="201"/>
      <c r="Q441" s="201"/>
      <c r="R441" s="201"/>
      <c r="S441" s="201"/>
      <c r="T441" s="202"/>
      <c r="AT441" s="203" t="s">
        <v>168</v>
      </c>
      <c r="AU441" s="203" t="s">
        <v>77</v>
      </c>
      <c r="AV441" s="13" t="s">
        <v>77</v>
      </c>
      <c r="AW441" s="13" t="s">
        <v>30</v>
      </c>
      <c r="AX441" s="13" t="s">
        <v>68</v>
      </c>
      <c r="AY441" s="203" t="s">
        <v>159</v>
      </c>
    </row>
    <row r="442" spans="1:65" s="13" customFormat="1" ht="11.25">
      <c r="B442" s="192"/>
      <c r="C442" s="193"/>
      <c r="D442" s="194" t="s">
        <v>168</v>
      </c>
      <c r="E442" s="195" t="s">
        <v>19</v>
      </c>
      <c r="F442" s="196" t="s">
        <v>755</v>
      </c>
      <c r="G442" s="193"/>
      <c r="H442" s="197">
        <v>39.4</v>
      </c>
      <c r="I442" s="198"/>
      <c r="J442" s="193"/>
      <c r="K442" s="193"/>
      <c r="L442" s="199"/>
      <c r="M442" s="200"/>
      <c r="N442" s="201"/>
      <c r="O442" s="201"/>
      <c r="P442" s="201"/>
      <c r="Q442" s="201"/>
      <c r="R442" s="201"/>
      <c r="S442" s="201"/>
      <c r="T442" s="202"/>
      <c r="AT442" s="203" t="s">
        <v>168</v>
      </c>
      <c r="AU442" s="203" t="s">
        <v>77</v>
      </c>
      <c r="AV442" s="13" t="s">
        <v>77</v>
      </c>
      <c r="AW442" s="13" t="s">
        <v>30</v>
      </c>
      <c r="AX442" s="13" t="s">
        <v>68</v>
      </c>
      <c r="AY442" s="203" t="s">
        <v>159</v>
      </c>
    </row>
    <row r="443" spans="1:65" s="13" customFormat="1" ht="11.25">
      <c r="B443" s="192"/>
      <c r="C443" s="193"/>
      <c r="D443" s="194" t="s">
        <v>168</v>
      </c>
      <c r="E443" s="195" t="s">
        <v>19</v>
      </c>
      <c r="F443" s="196" t="s">
        <v>756</v>
      </c>
      <c r="G443" s="193"/>
      <c r="H443" s="197">
        <v>20</v>
      </c>
      <c r="I443" s="198"/>
      <c r="J443" s="193"/>
      <c r="K443" s="193"/>
      <c r="L443" s="199"/>
      <c r="M443" s="200"/>
      <c r="N443" s="201"/>
      <c r="O443" s="201"/>
      <c r="P443" s="201"/>
      <c r="Q443" s="201"/>
      <c r="R443" s="201"/>
      <c r="S443" s="201"/>
      <c r="T443" s="202"/>
      <c r="AT443" s="203" t="s">
        <v>168</v>
      </c>
      <c r="AU443" s="203" t="s">
        <v>77</v>
      </c>
      <c r="AV443" s="13" t="s">
        <v>77</v>
      </c>
      <c r="AW443" s="13" t="s">
        <v>30</v>
      </c>
      <c r="AX443" s="13" t="s">
        <v>68</v>
      </c>
      <c r="AY443" s="203" t="s">
        <v>159</v>
      </c>
    </row>
    <row r="444" spans="1:65" s="14" customFormat="1" ht="11.25">
      <c r="B444" s="204"/>
      <c r="C444" s="205"/>
      <c r="D444" s="194" t="s">
        <v>168</v>
      </c>
      <c r="E444" s="206" t="s">
        <v>19</v>
      </c>
      <c r="F444" s="207" t="s">
        <v>171</v>
      </c>
      <c r="G444" s="205"/>
      <c r="H444" s="208">
        <v>86.7</v>
      </c>
      <c r="I444" s="209"/>
      <c r="J444" s="205"/>
      <c r="K444" s="205"/>
      <c r="L444" s="210"/>
      <c r="M444" s="211"/>
      <c r="N444" s="212"/>
      <c r="O444" s="212"/>
      <c r="P444" s="212"/>
      <c r="Q444" s="212"/>
      <c r="R444" s="212"/>
      <c r="S444" s="212"/>
      <c r="T444" s="213"/>
      <c r="AT444" s="214" t="s">
        <v>168</v>
      </c>
      <c r="AU444" s="214" t="s">
        <v>77</v>
      </c>
      <c r="AV444" s="14" t="s">
        <v>166</v>
      </c>
      <c r="AW444" s="14" t="s">
        <v>30</v>
      </c>
      <c r="AX444" s="14" t="s">
        <v>75</v>
      </c>
      <c r="AY444" s="214" t="s">
        <v>159</v>
      </c>
    </row>
    <row r="445" spans="1:65" s="2" customFormat="1" ht="16.5" customHeight="1">
      <c r="A445" s="35"/>
      <c r="B445" s="36"/>
      <c r="C445" s="215" t="s">
        <v>757</v>
      </c>
      <c r="D445" s="215" t="s">
        <v>196</v>
      </c>
      <c r="E445" s="216" t="s">
        <v>758</v>
      </c>
      <c r="F445" s="217" t="s">
        <v>759</v>
      </c>
      <c r="G445" s="218" t="s">
        <v>760</v>
      </c>
      <c r="H445" s="219">
        <v>432.113</v>
      </c>
      <c r="I445" s="220"/>
      <c r="J445" s="221">
        <f>ROUND(I445*H445,2)</f>
        <v>0</v>
      </c>
      <c r="K445" s="217" t="s">
        <v>165</v>
      </c>
      <c r="L445" s="222"/>
      <c r="M445" s="223" t="s">
        <v>19</v>
      </c>
      <c r="N445" s="224" t="s">
        <v>39</v>
      </c>
      <c r="O445" s="65"/>
      <c r="P445" s="188">
        <f>O445*H445</f>
        <v>0</v>
      </c>
      <c r="Q445" s="188">
        <v>1E-3</v>
      </c>
      <c r="R445" s="188">
        <f>Q445*H445</f>
        <v>0.43211300000000002</v>
      </c>
      <c r="S445" s="188">
        <v>0</v>
      </c>
      <c r="T445" s="189">
        <f>S445*H445</f>
        <v>0</v>
      </c>
      <c r="U445" s="35"/>
      <c r="V445" s="35"/>
      <c r="W445" s="35"/>
      <c r="X445" s="35"/>
      <c r="Y445" s="35"/>
      <c r="Z445" s="35"/>
      <c r="AA445" s="35"/>
      <c r="AB445" s="35"/>
      <c r="AC445" s="35"/>
      <c r="AD445" s="35"/>
      <c r="AE445" s="35"/>
      <c r="AR445" s="190" t="s">
        <v>356</v>
      </c>
      <c r="AT445" s="190" t="s">
        <v>196</v>
      </c>
      <c r="AU445" s="190" t="s">
        <v>77</v>
      </c>
      <c r="AY445" s="18" t="s">
        <v>159</v>
      </c>
      <c r="BE445" s="191">
        <f>IF(N445="základní",J445,0)</f>
        <v>0</v>
      </c>
      <c r="BF445" s="191">
        <f>IF(N445="snížená",J445,0)</f>
        <v>0</v>
      </c>
      <c r="BG445" s="191">
        <f>IF(N445="zákl. přenesená",J445,0)</f>
        <v>0</v>
      </c>
      <c r="BH445" s="191">
        <f>IF(N445="sníž. přenesená",J445,0)</f>
        <v>0</v>
      </c>
      <c r="BI445" s="191">
        <f>IF(N445="nulová",J445,0)</f>
        <v>0</v>
      </c>
      <c r="BJ445" s="18" t="s">
        <v>75</v>
      </c>
      <c r="BK445" s="191">
        <f>ROUND(I445*H445,2)</f>
        <v>0</v>
      </c>
      <c r="BL445" s="18" t="s">
        <v>249</v>
      </c>
      <c r="BM445" s="190" t="s">
        <v>761</v>
      </c>
    </row>
    <row r="446" spans="1:65" s="13" customFormat="1" ht="11.25">
      <c r="B446" s="192"/>
      <c r="C446" s="193"/>
      <c r="D446" s="194" t="s">
        <v>168</v>
      </c>
      <c r="E446" s="195" t="s">
        <v>19</v>
      </c>
      <c r="F446" s="196" t="s">
        <v>762</v>
      </c>
      <c r="G446" s="193"/>
      <c r="H446" s="197">
        <v>136.06299999999999</v>
      </c>
      <c r="I446" s="198"/>
      <c r="J446" s="193"/>
      <c r="K446" s="193"/>
      <c r="L446" s="199"/>
      <c r="M446" s="200"/>
      <c r="N446" s="201"/>
      <c r="O446" s="201"/>
      <c r="P446" s="201"/>
      <c r="Q446" s="201"/>
      <c r="R446" s="201"/>
      <c r="S446" s="201"/>
      <c r="T446" s="202"/>
      <c r="AT446" s="203" t="s">
        <v>168</v>
      </c>
      <c r="AU446" s="203" t="s">
        <v>77</v>
      </c>
      <c r="AV446" s="13" t="s">
        <v>77</v>
      </c>
      <c r="AW446" s="13" t="s">
        <v>30</v>
      </c>
      <c r="AX446" s="13" t="s">
        <v>68</v>
      </c>
      <c r="AY446" s="203" t="s">
        <v>159</v>
      </c>
    </row>
    <row r="447" spans="1:65" s="13" customFormat="1" ht="11.25">
      <c r="B447" s="192"/>
      <c r="C447" s="193"/>
      <c r="D447" s="194" t="s">
        <v>168</v>
      </c>
      <c r="E447" s="195" t="s">
        <v>19</v>
      </c>
      <c r="F447" s="196" t="s">
        <v>763</v>
      </c>
      <c r="G447" s="193"/>
      <c r="H447" s="197">
        <v>196.37</v>
      </c>
      <c r="I447" s="198"/>
      <c r="J447" s="193"/>
      <c r="K447" s="193"/>
      <c r="L447" s="199"/>
      <c r="M447" s="200"/>
      <c r="N447" s="201"/>
      <c r="O447" s="201"/>
      <c r="P447" s="201"/>
      <c r="Q447" s="201"/>
      <c r="R447" s="201"/>
      <c r="S447" s="201"/>
      <c r="T447" s="202"/>
      <c r="AT447" s="203" t="s">
        <v>168</v>
      </c>
      <c r="AU447" s="203" t="s">
        <v>77</v>
      </c>
      <c r="AV447" s="13" t="s">
        <v>77</v>
      </c>
      <c r="AW447" s="13" t="s">
        <v>30</v>
      </c>
      <c r="AX447" s="13" t="s">
        <v>68</v>
      </c>
      <c r="AY447" s="203" t="s">
        <v>159</v>
      </c>
    </row>
    <row r="448" spans="1:65" s="13" customFormat="1" ht="11.25">
      <c r="B448" s="192"/>
      <c r="C448" s="193"/>
      <c r="D448" s="194" t="s">
        <v>168</v>
      </c>
      <c r="E448" s="195" t="s">
        <v>19</v>
      </c>
      <c r="F448" s="196" t="s">
        <v>764</v>
      </c>
      <c r="G448" s="193"/>
      <c r="H448" s="197">
        <v>99.68</v>
      </c>
      <c r="I448" s="198"/>
      <c r="J448" s="193"/>
      <c r="K448" s="193"/>
      <c r="L448" s="199"/>
      <c r="M448" s="200"/>
      <c r="N448" s="201"/>
      <c r="O448" s="201"/>
      <c r="P448" s="201"/>
      <c r="Q448" s="201"/>
      <c r="R448" s="201"/>
      <c r="S448" s="201"/>
      <c r="T448" s="202"/>
      <c r="AT448" s="203" t="s">
        <v>168</v>
      </c>
      <c r="AU448" s="203" t="s">
        <v>77</v>
      </c>
      <c r="AV448" s="13" t="s">
        <v>77</v>
      </c>
      <c r="AW448" s="13" t="s">
        <v>30</v>
      </c>
      <c r="AX448" s="13" t="s">
        <v>68</v>
      </c>
      <c r="AY448" s="203" t="s">
        <v>159</v>
      </c>
    </row>
    <row r="449" spans="1:65" s="14" customFormat="1" ht="11.25">
      <c r="B449" s="204"/>
      <c r="C449" s="205"/>
      <c r="D449" s="194" t="s">
        <v>168</v>
      </c>
      <c r="E449" s="206" t="s">
        <v>19</v>
      </c>
      <c r="F449" s="207" t="s">
        <v>171</v>
      </c>
      <c r="G449" s="205"/>
      <c r="H449" s="208">
        <v>432.113</v>
      </c>
      <c r="I449" s="209"/>
      <c r="J449" s="205"/>
      <c r="K449" s="205"/>
      <c r="L449" s="210"/>
      <c r="M449" s="211"/>
      <c r="N449" s="212"/>
      <c r="O449" s="212"/>
      <c r="P449" s="212"/>
      <c r="Q449" s="212"/>
      <c r="R449" s="212"/>
      <c r="S449" s="212"/>
      <c r="T449" s="213"/>
      <c r="AT449" s="214" t="s">
        <v>168</v>
      </c>
      <c r="AU449" s="214" t="s">
        <v>77</v>
      </c>
      <c r="AV449" s="14" t="s">
        <v>166</v>
      </c>
      <c r="AW449" s="14" t="s">
        <v>30</v>
      </c>
      <c r="AX449" s="14" t="s">
        <v>75</v>
      </c>
      <c r="AY449" s="214" t="s">
        <v>159</v>
      </c>
    </row>
    <row r="450" spans="1:65" s="2" customFormat="1" ht="48">
      <c r="A450" s="35"/>
      <c r="B450" s="36"/>
      <c r="C450" s="179" t="s">
        <v>765</v>
      </c>
      <c r="D450" s="179" t="s">
        <v>161</v>
      </c>
      <c r="E450" s="180" t="s">
        <v>766</v>
      </c>
      <c r="F450" s="181" t="s">
        <v>767</v>
      </c>
      <c r="G450" s="182" t="s">
        <v>199</v>
      </c>
      <c r="H450" s="183">
        <v>0.60699999999999998</v>
      </c>
      <c r="I450" s="184"/>
      <c r="J450" s="185">
        <f>ROUND(I450*H450,2)</f>
        <v>0</v>
      </c>
      <c r="K450" s="181" t="s">
        <v>165</v>
      </c>
      <c r="L450" s="40"/>
      <c r="M450" s="186" t="s">
        <v>19</v>
      </c>
      <c r="N450" s="187" t="s">
        <v>39</v>
      </c>
      <c r="O450" s="65"/>
      <c r="P450" s="188">
        <f>O450*H450</f>
        <v>0</v>
      </c>
      <c r="Q450" s="188">
        <v>0</v>
      </c>
      <c r="R450" s="188">
        <f>Q450*H450</f>
        <v>0</v>
      </c>
      <c r="S450" s="188">
        <v>0</v>
      </c>
      <c r="T450" s="189">
        <f>S450*H450</f>
        <v>0</v>
      </c>
      <c r="U450" s="35"/>
      <c r="V450" s="35"/>
      <c r="W450" s="35"/>
      <c r="X450" s="35"/>
      <c r="Y450" s="35"/>
      <c r="Z450" s="35"/>
      <c r="AA450" s="35"/>
      <c r="AB450" s="35"/>
      <c r="AC450" s="35"/>
      <c r="AD450" s="35"/>
      <c r="AE450" s="35"/>
      <c r="AR450" s="190" t="s">
        <v>249</v>
      </c>
      <c r="AT450" s="190" t="s">
        <v>161</v>
      </c>
      <c r="AU450" s="190" t="s">
        <v>77</v>
      </c>
      <c r="AY450" s="18" t="s">
        <v>159</v>
      </c>
      <c r="BE450" s="191">
        <f>IF(N450="základní",J450,0)</f>
        <v>0</v>
      </c>
      <c r="BF450" s="191">
        <f>IF(N450="snížená",J450,0)</f>
        <v>0</v>
      </c>
      <c r="BG450" s="191">
        <f>IF(N450="zákl. přenesená",J450,0)</f>
        <v>0</v>
      </c>
      <c r="BH450" s="191">
        <f>IF(N450="sníž. přenesená",J450,0)</f>
        <v>0</v>
      </c>
      <c r="BI450" s="191">
        <f>IF(N450="nulová",J450,0)</f>
        <v>0</v>
      </c>
      <c r="BJ450" s="18" t="s">
        <v>75</v>
      </c>
      <c r="BK450" s="191">
        <f>ROUND(I450*H450,2)</f>
        <v>0</v>
      </c>
      <c r="BL450" s="18" t="s">
        <v>249</v>
      </c>
      <c r="BM450" s="190" t="s">
        <v>768</v>
      </c>
    </row>
    <row r="451" spans="1:65" s="12" customFormat="1" ht="22.9" customHeight="1">
      <c r="B451" s="163"/>
      <c r="C451" s="164"/>
      <c r="D451" s="165" t="s">
        <v>67</v>
      </c>
      <c r="E451" s="177" t="s">
        <v>769</v>
      </c>
      <c r="F451" s="177" t="s">
        <v>770</v>
      </c>
      <c r="G451" s="164"/>
      <c r="H451" s="164"/>
      <c r="I451" s="167"/>
      <c r="J451" s="178">
        <f>BK451</f>
        <v>0</v>
      </c>
      <c r="K451" s="164"/>
      <c r="L451" s="169"/>
      <c r="M451" s="170"/>
      <c r="N451" s="171"/>
      <c r="O451" s="171"/>
      <c r="P451" s="172">
        <f>SUM(P452:P461)</f>
        <v>0</v>
      </c>
      <c r="Q451" s="171"/>
      <c r="R451" s="172">
        <f>SUM(R452:R461)</f>
        <v>0.81510000000000005</v>
      </c>
      <c r="S451" s="171"/>
      <c r="T451" s="173">
        <f>SUM(T452:T461)</f>
        <v>5.5800000000000008E-3</v>
      </c>
      <c r="AR451" s="174" t="s">
        <v>77</v>
      </c>
      <c r="AT451" s="175" t="s">
        <v>67</v>
      </c>
      <c r="AU451" s="175" t="s">
        <v>75</v>
      </c>
      <c r="AY451" s="174" t="s">
        <v>159</v>
      </c>
      <c r="BK451" s="176">
        <f>SUM(BK452:BK461)</f>
        <v>0</v>
      </c>
    </row>
    <row r="452" spans="1:65" s="2" customFormat="1" ht="33" customHeight="1">
      <c r="A452" s="35"/>
      <c r="B452" s="36"/>
      <c r="C452" s="179" t="s">
        <v>771</v>
      </c>
      <c r="D452" s="179" t="s">
        <v>161</v>
      </c>
      <c r="E452" s="180" t="s">
        <v>772</v>
      </c>
      <c r="F452" s="181" t="s">
        <v>773</v>
      </c>
      <c r="G452" s="182" t="s">
        <v>164</v>
      </c>
      <c r="H452" s="183">
        <v>86</v>
      </c>
      <c r="I452" s="184"/>
      <c r="J452" s="185">
        <f>ROUND(I452*H452,2)</f>
        <v>0</v>
      </c>
      <c r="K452" s="181" t="s">
        <v>165</v>
      </c>
      <c r="L452" s="40"/>
      <c r="M452" s="186" t="s">
        <v>19</v>
      </c>
      <c r="N452" s="187" t="s">
        <v>39</v>
      </c>
      <c r="O452" s="65"/>
      <c r="P452" s="188">
        <f>O452*H452</f>
        <v>0</v>
      </c>
      <c r="Q452" s="188">
        <v>0</v>
      </c>
      <c r="R452" s="188">
        <f>Q452*H452</f>
        <v>0</v>
      </c>
      <c r="S452" s="188">
        <v>0</v>
      </c>
      <c r="T452" s="189">
        <f>S452*H452</f>
        <v>0</v>
      </c>
      <c r="U452" s="35"/>
      <c r="V452" s="35"/>
      <c r="W452" s="35"/>
      <c r="X452" s="35"/>
      <c r="Y452" s="35"/>
      <c r="Z452" s="35"/>
      <c r="AA452" s="35"/>
      <c r="AB452" s="35"/>
      <c r="AC452" s="35"/>
      <c r="AD452" s="35"/>
      <c r="AE452" s="35"/>
      <c r="AR452" s="190" t="s">
        <v>249</v>
      </c>
      <c r="AT452" s="190" t="s">
        <v>161</v>
      </c>
      <c r="AU452" s="190" t="s">
        <v>77</v>
      </c>
      <c r="AY452" s="18" t="s">
        <v>159</v>
      </c>
      <c r="BE452" s="191">
        <f>IF(N452="základní",J452,0)</f>
        <v>0</v>
      </c>
      <c r="BF452" s="191">
        <f>IF(N452="snížená",J452,0)</f>
        <v>0</v>
      </c>
      <c r="BG452" s="191">
        <f>IF(N452="zákl. přenesená",J452,0)</f>
        <v>0</v>
      </c>
      <c r="BH452" s="191">
        <f>IF(N452="sníž. přenesená",J452,0)</f>
        <v>0</v>
      </c>
      <c r="BI452" s="191">
        <f>IF(N452="nulová",J452,0)</f>
        <v>0</v>
      </c>
      <c r="BJ452" s="18" t="s">
        <v>75</v>
      </c>
      <c r="BK452" s="191">
        <f>ROUND(I452*H452,2)</f>
        <v>0</v>
      </c>
      <c r="BL452" s="18" t="s">
        <v>249</v>
      </c>
      <c r="BM452" s="190" t="s">
        <v>774</v>
      </c>
    </row>
    <row r="453" spans="1:65" s="13" customFormat="1" ht="11.25">
      <c r="B453" s="192"/>
      <c r="C453" s="193"/>
      <c r="D453" s="194" t="s">
        <v>168</v>
      </c>
      <c r="E453" s="195" t="s">
        <v>19</v>
      </c>
      <c r="F453" s="196" t="s">
        <v>622</v>
      </c>
      <c r="G453" s="193"/>
      <c r="H453" s="197">
        <v>86</v>
      </c>
      <c r="I453" s="198"/>
      <c r="J453" s="193"/>
      <c r="K453" s="193"/>
      <c r="L453" s="199"/>
      <c r="M453" s="200"/>
      <c r="N453" s="201"/>
      <c r="O453" s="201"/>
      <c r="P453" s="201"/>
      <c r="Q453" s="201"/>
      <c r="R453" s="201"/>
      <c r="S453" s="201"/>
      <c r="T453" s="202"/>
      <c r="AT453" s="203" t="s">
        <v>168</v>
      </c>
      <c r="AU453" s="203" t="s">
        <v>77</v>
      </c>
      <c r="AV453" s="13" t="s">
        <v>77</v>
      </c>
      <c r="AW453" s="13" t="s">
        <v>30</v>
      </c>
      <c r="AX453" s="13" t="s">
        <v>75</v>
      </c>
      <c r="AY453" s="203" t="s">
        <v>159</v>
      </c>
    </row>
    <row r="454" spans="1:65" s="2" customFormat="1" ht="24">
      <c r="A454" s="35"/>
      <c r="B454" s="36"/>
      <c r="C454" s="215" t="s">
        <v>775</v>
      </c>
      <c r="D454" s="215" t="s">
        <v>196</v>
      </c>
      <c r="E454" s="216" t="s">
        <v>776</v>
      </c>
      <c r="F454" s="217" t="s">
        <v>777</v>
      </c>
      <c r="G454" s="218" t="s">
        <v>164</v>
      </c>
      <c r="H454" s="219">
        <v>86</v>
      </c>
      <c r="I454" s="220"/>
      <c r="J454" s="221">
        <f>ROUND(I454*H454,2)</f>
        <v>0</v>
      </c>
      <c r="K454" s="217" t="s">
        <v>165</v>
      </c>
      <c r="L454" s="222"/>
      <c r="M454" s="223" t="s">
        <v>19</v>
      </c>
      <c r="N454" s="224" t="s">
        <v>39</v>
      </c>
      <c r="O454" s="65"/>
      <c r="P454" s="188">
        <f>O454*H454</f>
        <v>0</v>
      </c>
      <c r="Q454" s="188">
        <v>7.3499999999999998E-3</v>
      </c>
      <c r="R454" s="188">
        <f>Q454*H454</f>
        <v>0.6321</v>
      </c>
      <c r="S454" s="188">
        <v>0</v>
      </c>
      <c r="T454" s="189">
        <f>S454*H454</f>
        <v>0</v>
      </c>
      <c r="U454" s="35"/>
      <c r="V454" s="35"/>
      <c r="W454" s="35"/>
      <c r="X454" s="35"/>
      <c r="Y454" s="35"/>
      <c r="Z454" s="35"/>
      <c r="AA454" s="35"/>
      <c r="AB454" s="35"/>
      <c r="AC454" s="35"/>
      <c r="AD454" s="35"/>
      <c r="AE454" s="35"/>
      <c r="AR454" s="190" t="s">
        <v>356</v>
      </c>
      <c r="AT454" s="190" t="s">
        <v>196</v>
      </c>
      <c r="AU454" s="190" t="s">
        <v>77</v>
      </c>
      <c r="AY454" s="18" t="s">
        <v>159</v>
      </c>
      <c r="BE454" s="191">
        <f>IF(N454="základní",J454,0)</f>
        <v>0</v>
      </c>
      <c r="BF454" s="191">
        <f>IF(N454="snížená",J454,0)</f>
        <v>0</v>
      </c>
      <c r="BG454" s="191">
        <f>IF(N454="zákl. přenesená",J454,0)</f>
        <v>0</v>
      </c>
      <c r="BH454" s="191">
        <f>IF(N454="sníž. přenesená",J454,0)</f>
        <v>0</v>
      </c>
      <c r="BI454" s="191">
        <f>IF(N454="nulová",J454,0)</f>
        <v>0</v>
      </c>
      <c r="BJ454" s="18" t="s">
        <v>75</v>
      </c>
      <c r="BK454" s="191">
        <f>ROUND(I454*H454,2)</f>
        <v>0</v>
      </c>
      <c r="BL454" s="18" t="s">
        <v>249</v>
      </c>
      <c r="BM454" s="190" t="s">
        <v>778</v>
      </c>
    </row>
    <row r="455" spans="1:65" s="2" customFormat="1" ht="24">
      <c r="A455" s="35"/>
      <c r="B455" s="36"/>
      <c r="C455" s="179" t="s">
        <v>779</v>
      </c>
      <c r="D455" s="179" t="s">
        <v>161</v>
      </c>
      <c r="E455" s="180" t="s">
        <v>780</v>
      </c>
      <c r="F455" s="181" t="s">
        <v>781</v>
      </c>
      <c r="G455" s="182" t="s">
        <v>164</v>
      </c>
      <c r="H455" s="183">
        <v>3.6</v>
      </c>
      <c r="I455" s="184"/>
      <c r="J455" s="185">
        <f>ROUND(I455*H455,2)</f>
        <v>0</v>
      </c>
      <c r="K455" s="181" t="s">
        <v>165</v>
      </c>
      <c r="L455" s="40"/>
      <c r="M455" s="186" t="s">
        <v>19</v>
      </c>
      <c r="N455" s="187" t="s">
        <v>39</v>
      </c>
      <c r="O455" s="65"/>
      <c r="P455" s="188">
        <f>O455*H455</f>
        <v>0</v>
      </c>
      <c r="Q455" s="188">
        <v>0.05</v>
      </c>
      <c r="R455" s="188">
        <f>Q455*H455</f>
        <v>0.18000000000000002</v>
      </c>
      <c r="S455" s="188">
        <v>5.0000000000000001E-4</v>
      </c>
      <c r="T455" s="189">
        <f>S455*H455</f>
        <v>1.8000000000000002E-3</v>
      </c>
      <c r="U455" s="35"/>
      <c r="V455" s="35"/>
      <c r="W455" s="35"/>
      <c r="X455" s="35"/>
      <c r="Y455" s="35"/>
      <c r="Z455" s="35"/>
      <c r="AA455" s="35"/>
      <c r="AB455" s="35"/>
      <c r="AC455" s="35"/>
      <c r="AD455" s="35"/>
      <c r="AE455" s="35"/>
      <c r="AR455" s="190" t="s">
        <v>249</v>
      </c>
      <c r="AT455" s="190" t="s">
        <v>161</v>
      </c>
      <c r="AU455" s="190" t="s">
        <v>77</v>
      </c>
      <c r="AY455" s="18" t="s">
        <v>159</v>
      </c>
      <c r="BE455" s="191">
        <f>IF(N455="základní",J455,0)</f>
        <v>0</v>
      </c>
      <c r="BF455" s="191">
        <f>IF(N455="snížená",J455,0)</f>
        <v>0</v>
      </c>
      <c r="BG455" s="191">
        <f>IF(N455="zákl. přenesená",J455,0)</f>
        <v>0</v>
      </c>
      <c r="BH455" s="191">
        <f>IF(N455="sníž. přenesená",J455,0)</f>
        <v>0</v>
      </c>
      <c r="BI455" s="191">
        <f>IF(N455="nulová",J455,0)</f>
        <v>0</v>
      </c>
      <c r="BJ455" s="18" t="s">
        <v>75</v>
      </c>
      <c r="BK455" s="191">
        <f>ROUND(I455*H455,2)</f>
        <v>0</v>
      </c>
      <c r="BL455" s="18" t="s">
        <v>249</v>
      </c>
      <c r="BM455" s="190" t="s">
        <v>782</v>
      </c>
    </row>
    <row r="456" spans="1:65" s="13" customFormat="1" ht="11.25">
      <c r="B456" s="192"/>
      <c r="C456" s="193"/>
      <c r="D456" s="194" t="s">
        <v>168</v>
      </c>
      <c r="E456" s="195" t="s">
        <v>19</v>
      </c>
      <c r="F456" s="196" t="s">
        <v>783</v>
      </c>
      <c r="G456" s="193"/>
      <c r="H456" s="197">
        <v>3.6</v>
      </c>
      <c r="I456" s="198"/>
      <c r="J456" s="193"/>
      <c r="K456" s="193"/>
      <c r="L456" s="199"/>
      <c r="M456" s="200"/>
      <c r="N456" s="201"/>
      <c r="O456" s="201"/>
      <c r="P456" s="201"/>
      <c r="Q456" s="201"/>
      <c r="R456" s="201"/>
      <c r="S456" s="201"/>
      <c r="T456" s="202"/>
      <c r="AT456" s="203" t="s">
        <v>168</v>
      </c>
      <c r="AU456" s="203" t="s">
        <v>77</v>
      </c>
      <c r="AV456" s="13" t="s">
        <v>77</v>
      </c>
      <c r="AW456" s="13" t="s">
        <v>30</v>
      </c>
      <c r="AX456" s="13" t="s">
        <v>75</v>
      </c>
      <c r="AY456" s="203" t="s">
        <v>159</v>
      </c>
    </row>
    <row r="457" spans="1:65" s="2" customFormat="1" ht="24">
      <c r="A457" s="35"/>
      <c r="B457" s="36"/>
      <c r="C457" s="215" t="s">
        <v>355</v>
      </c>
      <c r="D457" s="215" t="s">
        <v>196</v>
      </c>
      <c r="E457" s="216" t="s">
        <v>784</v>
      </c>
      <c r="F457" s="217" t="s">
        <v>785</v>
      </c>
      <c r="G457" s="218" t="s">
        <v>786</v>
      </c>
      <c r="H457" s="219">
        <v>3</v>
      </c>
      <c r="I457" s="220"/>
      <c r="J457" s="221">
        <f>ROUND(I457*H457,2)</f>
        <v>0</v>
      </c>
      <c r="K457" s="217" t="s">
        <v>19</v>
      </c>
      <c r="L457" s="222"/>
      <c r="M457" s="223" t="s">
        <v>19</v>
      </c>
      <c r="N457" s="224" t="s">
        <v>39</v>
      </c>
      <c r="O457" s="65"/>
      <c r="P457" s="188">
        <f>O457*H457</f>
        <v>0</v>
      </c>
      <c r="Q457" s="188">
        <v>1E-3</v>
      </c>
      <c r="R457" s="188">
        <f>Q457*H457</f>
        <v>3.0000000000000001E-3</v>
      </c>
      <c r="S457" s="188">
        <v>0</v>
      </c>
      <c r="T457" s="189">
        <f>S457*H457</f>
        <v>0</v>
      </c>
      <c r="U457" s="35"/>
      <c r="V457" s="35"/>
      <c r="W457" s="35"/>
      <c r="X457" s="35"/>
      <c r="Y457" s="35"/>
      <c r="Z457" s="35"/>
      <c r="AA457" s="35"/>
      <c r="AB457" s="35"/>
      <c r="AC457" s="35"/>
      <c r="AD457" s="35"/>
      <c r="AE457" s="35"/>
      <c r="AR457" s="190" t="s">
        <v>356</v>
      </c>
      <c r="AT457" s="190" t="s">
        <v>196</v>
      </c>
      <c r="AU457" s="190" t="s">
        <v>77</v>
      </c>
      <c r="AY457" s="18" t="s">
        <v>159</v>
      </c>
      <c r="BE457" s="191">
        <f>IF(N457="základní",J457,0)</f>
        <v>0</v>
      </c>
      <c r="BF457" s="191">
        <f>IF(N457="snížená",J457,0)</f>
        <v>0</v>
      </c>
      <c r="BG457" s="191">
        <f>IF(N457="zákl. přenesená",J457,0)</f>
        <v>0</v>
      </c>
      <c r="BH457" s="191">
        <f>IF(N457="sníž. přenesená",J457,0)</f>
        <v>0</v>
      </c>
      <c r="BI457" s="191">
        <f>IF(N457="nulová",J457,0)</f>
        <v>0</v>
      </c>
      <c r="BJ457" s="18" t="s">
        <v>75</v>
      </c>
      <c r="BK457" s="191">
        <f>ROUND(I457*H457,2)</f>
        <v>0</v>
      </c>
      <c r="BL457" s="18" t="s">
        <v>249</v>
      </c>
      <c r="BM457" s="190" t="s">
        <v>787</v>
      </c>
    </row>
    <row r="458" spans="1:65" s="2" customFormat="1" ht="19.5">
      <c r="A458" s="35"/>
      <c r="B458" s="36"/>
      <c r="C458" s="37"/>
      <c r="D458" s="194" t="s">
        <v>788</v>
      </c>
      <c r="E458" s="37"/>
      <c r="F458" s="235" t="s">
        <v>789</v>
      </c>
      <c r="G458" s="37"/>
      <c r="H458" s="37"/>
      <c r="I458" s="236"/>
      <c r="J458" s="37"/>
      <c r="K458" s="37"/>
      <c r="L458" s="40"/>
      <c r="M458" s="237"/>
      <c r="N458" s="238"/>
      <c r="O458" s="65"/>
      <c r="P458" s="65"/>
      <c r="Q458" s="65"/>
      <c r="R458" s="65"/>
      <c r="S458" s="65"/>
      <c r="T458" s="66"/>
      <c r="U458" s="35"/>
      <c r="V458" s="35"/>
      <c r="W458" s="35"/>
      <c r="X458" s="35"/>
      <c r="Y458" s="35"/>
      <c r="Z458" s="35"/>
      <c r="AA458" s="35"/>
      <c r="AB458" s="35"/>
      <c r="AC458" s="35"/>
      <c r="AD458" s="35"/>
      <c r="AE458" s="35"/>
      <c r="AT458" s="18" t="s">
        <v>788</v>
      </c>
      <c r="AU458" s="18" t="s">
        <v>77</v>
      </c>
    </row>
    <row r="459" spans="1:65" s="2" customFormat="1" ht="24">
      <c r="A459" s="35"/>
      <c r="B459" s="36"/>
      <c r="C459" s="179" t="s">
        <v>790</v>
      </c>
      <c r="D459" s="179" t="s">
        <v>161</v>
      </c>
      <c r="E459" s="180" t="s">
        <v>791</v>
      </c>
      <c r="F459" s="181" t="s">
        <v>792</v>
      </c>
      <c r="G459" s="182" t="s">
        <v>164</v>
      </c>
      <c r="H459" s="183">
        <v>5.4</v>
      </c>
      <c r="I459" s="184"/>
      <c r="J459" s="185">
        <f>ROUND(I459*H459,2)</f>
        <v>0</v>
      </c>
      <c r="K459" s="181" t="s">
        <v>165</v>
      </c>
      <c r="L459" s="40"/>
      <c r="M459" s="186" t="s">
        <v>19</v>
      </c>
      <c r="N459" s="187" t="s">
        <v>39</v>
      </c>
      <c r="O459" s="65"/>
      <c r="P459" s="188">
        <f>O459*H459</f>
        <v>0</v>
      </c>
      <c r="Q459" s="188">
        <v>0</v>
      </c>
      <c r="R459" s="188">
        <f>Q459*H459</f>
        <v>0</v>
      </c>
      <c r="S459" s="188">
        <v>6.9999999999999999E-4</v>
      </c>
      <c r="T459" s="189">
        <f>S459*H459</f>
        <v>3.7800000000000004E-3</v>
      </c>
      <c r="U459" s="35"/>
      <c r="V459" s="35"/>
      <c r="W459" s="35"/>
      <c r="X459" s="35"/>
      <c r="Y459" s="35"/>
      <c r="Z459" s="35"/>
      <c r="AA459" s="35"/>
      <c r="AB459" s="35"/>
      <c r="AC459" s="35"/>
      <c r="AD459" s="35"/>
      <c r="AE459" s="35"/>
      <c r="AR459" s="190" t="s">
        <v>249</v>
      </c>
      <c r="AT459" s="190" t="s">
        <v>161</v>
      </c>
      <c r="AU459" s="190" t="s">
        <v>77</v>
      </c>
      <c r="AY459" s="18" t="s">
        <v>159</v>
      </c>
      <c r="BE459" s="191">
        <f>IF(N459="základní",J459,0)</f>
        <v>0</v>
      </c>
      <c r="BF459" s="191">
        <f>IF(N459="snížená",J459,0)</f>
        <v>0</v>
      </c>
      <c r="BG459" s="191">
        <f>IF(N459="zákl. přenesená",J459,0)</f>
        <v>0</v>
      </c>
      <c r="BH459" s="191">
        <f>IF(N459="sníž. přenesená",J459,0)</f>
        <v>0</v>
      </c>
      <c r="BI459" s="191">
        <f>IF(N459="nulová",J459,0)</f>
        <v>0</v>
      </c>
      <c r="BJ459" s="18" t="s">
        <v>75</v>
      </c>
      <c r="BK459" s="191">
        <f>ROUND(I459*H459,2)</f>
        <v>0</v>
      </c>
      <c r="BL459" s="18" t="s">
        <v>249</v>
      </c>
      <c r="BM459" s="190" t="s">
        <v>793</v>
      </c>
    </row>
    <row r="460" spans="1:65" s="13" customFormat="1" ht="11.25">
      <c r="B460" s="192"/>
      <c r="C460" s="193"/>
      <c r="D460" s="194" t="s">
        <v>168</v>
      </c>
      <c r="E460" s="195" t="s">
        <v>19</v>
      </c>
      <c r="F460" s="196" t="s">
        <v>794</v>
      </c>
      <c r="G460" s="193"/>
      <c r="H460" s="197">
        <v>5.4</v>
      </c>
      <c r="I460" s="198"/>
      <c r="J460" s="193"/>
      <c r="K460" s="193"/>
      <c r="L460" s="199"/>
      <c r="M460" s="200"/>
      <c r="N460" s="201"/>
      <c r="O460" s="201"/>
      <c r="P460" s="201"/>
      <c r="Q460" s="201"/>
      <c r="R460" s="201"/>
      <c r="S460" s="201"/>
      <c r="T460" s="202"/>
      <c r="AT460" s="203" t="s">
        <v>168</v>
      </c>
      <c r="AU460" s="203" t="s">
        <v>77</v>
      </c>
      <c r="AV460" s="13" t="s">
        <v>77</v>
      </c>
      <c r="AW460" s="13" t="s">
        <v>30</v>
      </c>
      <c r="AX460" s="13" t="s">
        <v>75</v>
      </c>
      <c r="AY460" s="203" t="s">
        <v>159</v>
      </c>
    </row>
    <row r="461" spans="1:65" s="2" customFormat="1" ht="48">
      <c r="A461" s="35"/>
      <c r="B461" s="36"/>
      <c r="C461" s="179" t="s">
        <v>795</v>
      </c>
      <c r="D461" s="179" t="s">
        <v>161</v>
      </c>
      <c r="E461" s="180" t="s">
        <v>796</v>
      </c>
      <c r="F461" s="181" t="s">
        <v>797</v>
      </c>
      <c r="G461" s="182" t="s">
        <v>199</v>
      </c>
      <c r="H461" s="183">
        <v>0.81499999999999995</v>
      </c>
      <c r="I461" s="184"/>
      <c r="J461" s="185">
        <f>ROUND(I461*H461,2)</f>
        <v>0</v>
      </c>
      <c r="K461" s="181" t="s">
        <v>165</v>
      </c>
      <c r="L461" s="40"/>
      <c r="M461" s="186" t="s">
        <v>19</v>
      </c>
      <c r="N461" s="187" t="s">
        <v>39</v>
      </c>
      <c r="O461" s="65"/>
      <c r="P461" s="188">
        <f>O461*H461</f>
        <v>0</v>
      </c>
      <c r="Q461" s="188">
        <v>0</v>
      </c>
      <c r="R461" s="188">
        <f>Q461*H461</f>
        <v>0</v>
      </c>
      <c r="S461" s="188">
        <v>0</v>
      </c>
      <c r="T461" s="189">
        <f>S461*H461</f>
        <v>0</v>
      </c>
      <c r="U461" s="35"/>
      <c r="V461" s="35"/>
      <c r="W461" s="35"/>
      <c r="X461" s="35"/>
      <c r="Y461" s="35"/>
      <c r="Z461" s="35"/>
      <c r="AA461" s="35"/>
      <c r="AB461" s="35"/>
      <c r="AC461" s="35"/>
      <c r="AD461" s="35"/>
      <c r="AE461" s="35"/>
      <c r="AR461" s="190" t="s">
        <v>249</v>
      </c>
      <c r="AT461" s="190" t="s">
        <v>161</v>
      </c>
      <c r="AU461" s="190" t="s">
        <v>77</v>
      </c>
      <c r="AY461" s="18" t="s">
        <v>159</v>
      </c>
      <c r="BE461" s="191">
        <f>IF(N461="základní",J461,0)</f>
        <v>0</v>
      </c>
      <c r="BF461" s="191">
        <f>IF(N461="snížená",J461,0)</f>
        <v>0</v>
      </c>
      <c r="BG461" s="191">
        <f>IF(N461="zákl. přenesená",J461,0)</f>
        <v>0</v>
      </c>
      <c r="BH461" s="191">
        <f>IF(N461="sníž. přenesená",J461,0)</f>
        <v>0</v>
      </c>
      <c r="BI461" s="191">
        <f>IF(N461="nulová",J461,0)</f>
        <v>0</v>
      </c>
      <c r="BJ461" s="18" t="s">
        <v>75</v>
      </c>
      <c r="BK461" s="191">
        <f>ROUND(I461*H461,2)</f>
        <v>0</v>
      </c>
      <c r="BL461" s="18" t="s">
        <v>249</v>
      </c>
      <c r="BM461" s="190" t="s">
        <v>798</v>
      </c>
    </row>
    <row r="462" spans="1:65" s="12" customFormat="1" ht="22.9" customHeight="1">
      <c r="B462" s="163"/>
      <c r="C462" s="164"/>
      <c r="D462" s="165" t="s">
        <v>67</v>
      </c>
      <c r="E462" s="177" t="s">
        <v>799</v>
      </c>
      <c r="F462" s="177" t="s">
        <v>800</v>
      </c>
      <c r="G462" s="164"/>
      <c r="H462" s="164"/>
      <c r="I462" s="167"/>
      <c r="J462" s="178">
        <f>BK462</f>
        <v>0</v>
      </c>
      <c r="K462" s="164"/>
      <c r="L462" s="169"/>
      <c r="M462" s="170"/>
      <c r="N462" s="171"/>
      <c r="O462" s="171"/>
      <c r="P462" s="172">
        <f>SUM(P463:P465)</f>
        <v>0</v>
      </c>
      <c r="Q462" s="171"/>
      <c r="R462" s="172">
        <f>SUM(R463:R465)</f>
        <v>0</v>
      </c>
      <c r="S462" s="171"/>
      <c r="T462" s="173">
        <f>SUM(T463:T465)</f>
        <v>0</v>
      </c>
      <c r="AR462" s="174" t="s">
        <v>77</v>
      </c>
      <c r="AT462" s="175" t="s">
        <v>67</v>
      </c>
      <c r="AU462" s="175" t="s">
        <v>75</v>
      </c>
      <c r="AY462" s="174" t="s">
        <v>159</v>
      </c>
      <c r="BK462" s="176">
        <f>SUM(BK463:BK465)</f>
        <v>0</v>
      </c>
    </row>
    <row r="463" spans="1:65" s="2" customFormat="1" ht="16.5" customHeight="1">
      <c r="A463" s="35"/>
      <c r="B463" s="36"/>
      <c r="C463" s="179" t="s">
        <v>801</v>
      </c>
      <c r="D463" s="179" t="s">
        <v>161</v>
      </c>
      <c r="E463" s="180" t="s">
        <v>802</v>
      </c>
      <c r="F463" s="181" t="s">
        <v>803</v>
      </c>
      <c r="G463" s="182" t="s">
        <v>389</v>
      </c>
      <c r="H463" s="183">
        <v>6</v>
      </c>
      <c r="I463" s="184"/>
      <c r="J463" s="185">
        <f>ROUND(I463*H463,2)</f>
        <v>0</v>
      </c>
      <c r="K463" s="181" t="s">
        <v>19</v>
      </c>
      <c r="L463" s="40"/>
      <c r="M463" s="186" t="s">
        <v>19</v>
      </c>
      <c r="N463" s="187" t="s">
        <v>39</v>
      </c>
      <c r="O463" s="65"/>
      <c r="P463" s="188">
        <f>O463*H463</f>
        <v>0</v>
      </c>
      <c r="Q463" s="188">
        <v>0</v>
      </c>
      <c r="R463" s="188">
        <f>Q463*H463</f>
        <v>0</v>
      </c>
      <c r="S463" s="188">
        <v>0</v>
      </c>
      <c r="T463" s="189">
        <f>S463*H463</f>
        <v>0</v>
      </c>
      <c r="U463" s="35"/>
      <c r="V463" s="35"/>
      <c r="W463" s="35"/>
      <c r="X463" s="35"/>
      <c r="Y463" s="35"/>
      <c r="Z463" s="35"/>
      <c r="AA463" s="35"/>
      <c r="AB463" s="35"/>
      <c r="AC463" s="35"/>
      <c r="AD463" s="35"/>
      <c r="AE463" s="35"/>
      <c r="AR463" s="190" t="s">
        <v>249</v>
      </c>
      <c r="AT463" s="190" t="s">
        <v>161</v>
      </c>
      <c r="AU463" s="190" t="s">
        <v>77</v>
      </c>
      <c r="AY463" s="18" t="s">
        <v>159</v>
      </c>
      <c r="BE463" s="191">
        <f>IF(N463="základní",J463,0)</f>
        <v>0</v>
      </c>
      <c r="BF463" s="191">
        <f>IF(N463="snížená",J463,0)</f>
        <v>0</v>
      </c>
      <c r="BG463" s="191">
        <f>IF(N463="zákl. přenesená",J463,0)</f>
        <v>0</v>
      </c>
      <c r="BH463" s="191">
        <f>IF(N463="sníž. přenesená",J463,0)</f>
        <v>0</v>
      </c>
      <c r="BI463" s="191">
        <f>IF(N463="nulová",J463,0)</f>
        <v>0</v>
      </c>
      <c r="BJ463" s="18" t="s">
        <v>75</v>
      </c>
      <c r="BK463" s="191">
        <f>ROUND(I463*H463,2)</f>
        <v>0</v>
      </c>
      <c r="BL463" s="18" t="s">
        <v>249</v>
      </c>
      <c r="BM463" s="190" t="s">
        <v>804</v>
      </c>
    </row>
    <row r="464" spans="1:65" s="13" customFormat="1" ht="11.25">
      <c r="B464" s="192"/>
      <c r="C464" s="193"/>
      <c r="D464" s="194" t="s">
        <v>168</v>
      </c>
      <c r="E464" s="195" t="s">
        <v>19</v>
      </c>
      <c r="F464" s="196" t="s">
        <v>805</v>
      </c>
      <c r="G464" s="193"/>
      <c r="H464" s="197">
        <v>6</v>
      </c>
      <c r="I464" s="198"/>
      <c r="J464" s="193"/>
      <c r="K464" s="193"/>
      <c r="L464" s="199"/>
      <c r="M464" s="200"/>
      <c r="N464" s="201"/>
      <c r="O464" s="201"/>
      <c r="P464" s="201"/>
      <c r="Q464" s="201"/>
      <c r="R464" s="201"/>
      <c r="S464" s="201"/>
      <c r="T464" s="202"/>
      <c r="AT464" s="203" t="s">
        <v>168</v>
      </c>
      <c r="AU464" s="203" t="s">
        <v>77</v>
      </c>
      <c r="AV464" s="13" t="s">
        <v>77</v>
      </c>
      <c r="AW464" s="13" t="s">
        <v>30</v>
      </c>
      <c r="AX464" s="13" t="s">
        <v>75</v>
      </c>
      <c r="AY464" s="203" t="s">
        <v>159</v>
      </c>
    </row>
    <row r="465" spans="1:65" s="2" customFormat="1" ht="16.5" customHeight="1">
      <c r="A465" s="35"/>
      <c r="B465" s="36"/>
      <c r="C465" s="215" t="s">
        <v>806</v>
      </c>
      <c r="D465" s="215" t="s">
        <v>196</v>
      </c>
      <c r="E465" s="216" t="s">
        <v>807</v>
      </c>
      <c r="F465" s="217" t="s">
        <v>808</v>
      </c>
      <c r="G465" s="218" t="s">
        <v>389</v>
      </c>
      <c r="H465" s="219">
        <v>6</v>
      </c>
      <c r="I465" s="220"/>
      <c r="J465" s="221">
        <f>ROUND(I465*H465,2)</f>
        <v>0</v>
      </c>
      <c r="K465" s="217" t="s">
        <v>19</v>
      </c>
      <c r="L465" s="222"/>
      <c r="M465" s="223" t="s">
        <v>19</v>
      </c>
      <c r="N465" s="224" t="s">
        <v>39</v>
      </c>
      <c r="O465" s="65"/>
      <c r="P465" s="188">
        <f>O465*H465</f>
        <v>0</v>
      </c>
      <c r="Q465" s="188">
        <v>0</v>
      </c>
      <c r="R465" s="188">
        <f>Q465*H465</f>
        <v>0</v>
      </c>
      <c r="S465" s="188">
        <v>0</v>
      </c>
      <c r="T465" s="189">
        <f>S465*H465</f>
        <v>0</v>
      </c>
      <c r="U465" s="35"/>
      <c r="V465" s="35"/>
      <c r="W465" s="35"/>
      <c r="X465" s="35"/>
      <c r="Y465" s="35"/>
      <c r="Z465" s="35"/>
      <c r="AA465" s="35"/>
      <c r="AB465" s="35"/>
      <c r="AC465" s="35"/>
      <c r="AD465" s="35"/>
      <c r="AE465" s="35"/>
      <c r="AR465" s="190" t="s">
        <v>356</v>
      </c>
      <c r="AT465" s="190" t="s">
        <v>196</v>
      </c>
      <c r="AU465" s="190" t="s">
        <v>77</v>
      </c>
      <c r="AY465" s="18" t="s">
        <v>159</v>
      </c>
      <c r="BE465" s="191">
        <f>IF(N465="základní",J465,0)</f>
        <v>0</v>
      </c>
      <c r="BF465" s="191">
        <f>IF(N465="snížená",J465,0)</f>
        <v>0</v>
      </c>
      <c r="BG465" s="191">
        <f>IF(N465="zákl. přenesená",J465,0)</f>
        <v>0</v>
      </c>
      <c r="BH465" s="191">
        <f>IF(N465="sníž. přenesená",J465,0)</f>
        <v>0</v>
      </c>
      <c r="BI465" s="191">
        <f>IF(N465="nulová",J465,0)</f>
        <v>0</v>
      </c>
      <c r="BJ465" s="18" t="s">
        <v>75</v>
      </c>
      <c r="BK465" s="191">
        <f>ROUND(I465*H465,2)</f>
        <v>0</v>
      </c>
      <c r="BL465" s="18" t="s">
        <v>249</v>
      </c>
      <c r="BM465" s="190" t="s">
        <v>809</v>
      </c>
    </row>
    <row r="466" spans="1:65" s="12" customFormat="1" ht="22.9" customHeight="1">
      <c r="B466" s="163"/>
      <c r="C466" s="164"/>
      <c r="D466" s="165" t="s">
        <v>67</v>
      </c>
      <c r="E466" s="177" t="s">
        <v>810</v>
      </c>
      <c r="F466" s="177" t="s">
        <v>811</v>
      </c>
      <c r="G466" s="164"/>
      <c r="H466" s="164"/>
      <c r="I466" s="167"/>
      <c r="J466" s="178">
        <f>BK466</f>
        <v>0</v>
      </c>
      <c r="K466" s="164"/>
      <c r="L466" s="169"/>
      <c r="M466" s="170"/>
      <c r="N466" s="171"/>
      <c r="O466" s="171"/>
      <c r="P466" s="172">
        <f>SUM(P467:P491)</f>
        <v>0</v>
      </c>
      <c r="Q466" s="171"/>
      <c r="R466" s="172">
        <f>SUM(R467:R491)</f>
        <v>2.8072599999999999</v>
      </c>
      <c r="S466" s="171"/>
      <c r="T466" s="173">
        <f>SUM(T467:T491)</f>
        <v>8.8249999999999995E-2</v>
      </c>
      <c r="AR466" s="174" t="s">
        <v>77</v>
      </c>
      <c r="AT466" s="175" t="s">
        <v>67</v>
      </c>
      <c r="AU466" s="175" t="s">
        <v>75</v>
      </c>
      <c r="AY466" s="174" t="s">
        <v>159</v>
      </c>
      <c r="BK466" s="176">
        <f>SUM(BK467:BK491)</f>
        <v>0</v>
      </c>
    </row>
    <row r="467" spans="1:65" s="2" customFormat="1" ht="36">
      <c r="A467" s="35"/>
      <c r="B467" s="36"/>
      <c r="C467" s="179" t="s">
        <v>812</v>
      </c>
      <c r="D467" s="179" t="s">
        <v>161</v>
      </c>
      <c r="E467" s="180" t="s">
        <v>813</v>
      </c>
      <c r="F467" s="181" t="s">
        <v>814</v>
      </c>
      <c r="G467" s="182" t="s">
        <v>164</v>
      </c>
      <c r="H467" s="183">
        <v>70</v>
      </c>
      <c r="I467" s="184"/>
      <c r="J467" s="185">
        <f>ROUND(I467*H467,2)</f>
        <v>0</v>
      </c>
      <c r="K467" s="181" t="s">
        <v>165</v>
      </c>
      <c r="L467" s="40"/>
      <c r="M467" s="186" t="s">
        <v>19</v>
      </c>
      <c r="N467" s="187" t="s">
        <v>39</v>
      </c>
      <c r="O467" s="65"/>
      <c r="P467" s="188">
        <f>O467*H467</f>
        <v>0</v>
      </c>
      <c r="Q467" s="188">
        <v>4.5500000000000002E-3</v>
      </c>
      <c r="R467" s="188">
        <f>Q467*H467</f>
        <v>0.31850000000000001</v>
      </c>
      <c r="S467" s="188">
        <v>0</v>
      </c>
      <c r="T467" s="189">
        <f>S467*H467</f>
        <v>0</v>
      </c>
      <c r="U467" s="35"/>
      <c r="V467" s="35"/>
      <c r="W467" s="35"/>
      <c r="X467" s="35"/>
      <c r="Y467" s="35"/>
      <c r="Z467" s="35"/>
      <c r="AA467" s="35"/>
      <c r="AB467" s="35"/>
      <c r="AC467" s="35"/>
      <c r="AD467" s="35"/>
      <c r="AE467" s="35"/>
      <c r="AR467" s="190" t="s">
        <v>249</v>
      </c>
      <c r="AT467" s="190" t="s">
        <v>161</v>
      </c>
      <c r="AU467" s="190" t="s">
        <v>77</v>
      </c>
      <c r="AY467" s="18" t="s">
        <v>159</v>
      </c>
      <c r="BE467" s="191">
        <f>IF(N467="základní",J467,0)</f>
        <v>0</v>
      </c>
      <c r="BF467" s="191">
        <f>IF(N467="snížená",J467,0)</f>
        <v>0</v>
      </c>
      <c r="BG467" s="191">
        <f>IF(N467="zákl. přenesená",J467,0)</f>
        <v>0</v>
      </c>
      <c r="BH467" s="191">
        <f>IF(N467="sníž. přenesená",J467,0)</f>
        <v>0</v>
      </c>
      <c r="BI467" s="191">
        <f>IF(N467="nulová",J467,0)</f>
        <v>0</v>
      </c>
      <c r="BJ467" s="18" t="s">
        <v>75</v>
      </c>
      <c r="BK467" s="191">
        <f>ROUND(I467*H467,2)</f>
        <v>0</v>
      </c>
      <c r="BL467" s="18" t="s">
        <v>249</v>
      </c>
      <c r="BM467" s="190" t="s">
        <v>815</v>
      </c>
    </row>
    <row r="468" spans="1:65" s="13" customFormat="1" ht="11.25">
      <c r="B468" s="192"/>
      <c r="C468" s="193"/>
      <c r="D468" s="194" t="s">
        <v>168</v>
      </c>
      <c r="E468" s="195" t="s">
        <v>19</v>
      </c>
      <c r="F468" s="196" t="s">
        <v>270</v>
      </c>
      <c r="G468" s="193"/>
      <c r="H468" s="197">
        <v>13.1</v>
      </c>
      <c r="I468" s="198"/>
      <c r="J468" s="193"/>
      <c r="K468" s="193"/>
      <c r="L468" s="199"/>
      <c r="M468" s="200"/>
      <c r="N468" s="201"/>
      <c r="O468" s="201"/>
      <c r="P468" s="201"/>
      <c r="Q468" s="201"/>
      <c r="R468" s="201"/>
      <c r="S468" s="201"/>
      <c r="T468" s="202"/>
      <c r="AT468" s="203" t="s">
        <v>168</v>
      </c>
      <c r="AU468" s="203" t="s">
        <v>77</v>
      </c>
      <c r="AV468" s="13" t="s">
        <v>77</v>
      </c>
      <c r="AW468" s="13" t="s">
        <v>30</v>
      </c>
      <c r="AX468" s="13" t="s">
        <v>68</v>
      </c>
      <c r="AY468" s="203" t="s">
        <v>159</v>
      </c>
    </row>
    <row r="469" spans="1:65" s="13" customFormat="1" ht="11.25">
      <c r="B469" s="192"/>
      <c r="C469" s="193"/>
      <c r="D469" s="194" t="s">
        <v>168</v>
      </c>
      <c r="E469" s="195" t="s">
        <v>19</v>
      </c>
      <c r="F469" s="196" t="s">
        <v>384</v>
      </c>
      <c r="G469" s="193"/>
      <c r="H469" s="197">
        <v>13</v>
      </c>
      <c r="I469" s="198"/>
      <c r="J469" s="193"/>
      <c r="K469" s="193"/>
      <c r="L469" s="199"/>
      <c r="M469" s="200"/>
      <c r="N469" s="201"/>
      <c r="O469" s="201"/>
      <c r="P469" s="201"/>
      <c r="Q469" s="201"/>
      <c r="R469" s="201"/>
      <c r="S469" s="201"/>
      <c r="T469" s="202"/>
      <c r="AT469" s="203" t="s">
        <v>168</v>
      </c>
      <c r="AU469" s="203" t="s">
        <v>77</v>
      </c>
      <c r="AV469" s="13" t="s">
        <v>77</v>
      </c>
      <c r="AW469" s="13" t="s">
        <v>30</v>
      </c>
      <c r="AX469" s="13" t="s">
        <v>68</v>
      </c>
      <c r="AY469" s="203" t="s">
        <v>159</v>
      </c>
    </row>
    <row r="470" spans="1:65" s="13" customFormat="1" ht="11.25">
      <c r="B470" s="192"/>
      <c r="C470" s="193"/>
      <c r="D470" s="194" t="s">
        <v>168</v>
      </c>
      <c r="E470" s="195" t="s">
        <v>19</v>
      </c>
      <c r="F470" s="196" t="s">
        <v>272</v>
      </c>
      <c r="G470" s="193"/>
      <c r="H470" s="197">
        <v>9.1</v>
      </c>
      <c r="I470" s="198"/>
      <c r="J470" s="193"/>
      <c r="K470" s="193"/>
      <c r="L470" s="199"/>
      <c r="M470" s="200"/>
      <c r="N470" s="201"/>
      <c r="O470" s="201"/>
      <c r="P470" s="201"/>
      <c r="Q470" s="201"/>
      <c r="R470" s="201"/>
      <c r="S470" s="201"/>
      <c r="T470" s="202"/>
      <c r="AT470" s="203" t="s">
        <v>168</v>
      </c>
      <c r="AU470" s="203" t="s">
        <v>77</v>
      </c>
      <c r="AV470" s="13" t="s">
        <v>77</v>
      </c>
      <c r="AW470" s="13" t="s">
        <v>30</v>
      </c>
      <c r="AX470" s="13" t="s">
        <v>68</v>
      </c>
      <c r="AY470" s="203" t="s">
        <v>159</v>
      </c>
    </row>
    <row r="471" spans="1:65" s="13" customFormat="1" ht="11.25">
      <c r="B471" s="192"/>
      <c r="C471" s="193"/>
      <c r="D471" s="194" t="s">
        <v>168</v>
      </c>
      <c r="E471" s="195" t="s">
        <v>19</v>
      </c>
      <c r="F471" s="196" t="s">
        <v>273</v>
      </c>
      <c r="G471" s="193"/>
      <c r="H471" s="197">
        <v>17.899999999999999</v>
      </c>
      <c r="I471" s="198"/>
      <c r="J471" s="193"/>
      <c r="K471" s="193"/>
      <c r="L471" s="199"/>
      <c r="M471" s="200"/>
      <c r="N471" s="201"/>
      <c r="O471" s="201"/>
      <c r="P471" s="201"/>
      <c r="Q471" s="201"/>
      <c r="R471" s="201"/>
      <c r="S471" s="201"/>
      <c r="T471" s="202"/>
      <c r="AT471" s="203" t="s">
        <v>168</v>
      </c>
      <c r="AU471" s="203" t="s">
        <v>77</v>
      </c>
      <c r="AV471" s="13" t="s">
        <v>77</v>
      </c>
      <c r="AW471" s="13" t="s">
        <v>30</v>
      </c>
      <c r="AX471" s="13" t="s">
        <v>68</v>
      </c>
      <c r="AY471" s="203" t="s">
        <v>159</v>
      </c>
    </row>
    <row r="472" spans="1:65" s="13" customFormat="1" ht="11.25">
      <c r="B472" s="192"/>
      <c r="C472" s="193"/>
      <c r="D472" s="194" t="s">
        <v>168</v>
      </c>
      <c r="E472" s="195" t="s">
        <v>19</v>
      </c>
      <c r="F472" s="196" t="s">
        <v>816</v>
      </c>
      <c r="G472" s="193"/>
      <c r="H472" s="197">
        <v>5.6</v>
      </c>
      <c r="I472" s="198"/>
      <c r="J472" s="193"/>
      <c r="K472" s="193"/>
      <c r="L472" s="199"/>
      <c r="M472" s="200"/>
      <c r="N472" s="201"/>
      <c r="O472" s="201"/>
      <c r="P472" s="201"/>
      <c r="Q472" s="201"/>
      <c r="R472" s="201"/>
      <c r="S472" s="201"/>
      <c r="T472" s="202"/>
      <c r="AT472" s="203" t="s">
        <v>168</v>
      </c>
      <c r="AU472" s="203" t="s">
        <v>77</v>
      </c>
      <c r="AV472" s="13" t="s">
        <v>77</v>
      </c>
      <c r="AW472" s="13" t="s">
        <v>30</v>
      </c>
      <c r="AX472" s="13" t="s">
        <v>68</v>
      </c>
      <c r="AY472" s="203" t="s">
        <v>159</v>
      </c>
    </row>
    <row r="473" spans="1:65" s="13" customFormat="1" ht="11.25">
      <c r="B473" s="192"/>
      <c r="C473" s="193"/>
      <c r="D473" s="194" t="s">
        <v>168</v>
      </c>
      <c r="E473" s="195" t="s">
        <v>19</v>
      </c>
      <c r="F473" s="196" t="s">
        <v>817</v>
      </c>
      <c r="G473" s="193"/>
      <c r="H473" s="197">
        <v>8.8000000000000007</v>
      </c>
      <c r="I473" s="198"/>
      <c r="J473" s="193"/>
      <c r="K473" s="193"/>
      <c r="L473" s="199"/>
      <c r="M473" s="200"/>
      <c r="N473" s="201"/>
      <c r="O473" s="201"/>
      <c r="P473" s="201"/>
      <c r="Q473" s="201"/>
      <c r="R473" s="201"/>
      <c r="S473" s="201"/>
      <c r="T473" s="202"/>
      <c r="AT473" s="203" t="s">
        <v>168</v>
      </c>
      <c r="AU473" s="203" t="s">
        <v>77</v>
      </c>
      <c r="AV473" s="13" t="s">
        <v>77</v>
      </c>
      <c r="AW473" s="13" t="s">
        <v>30</v>
      </c>
      <c r="AX473" s="13" t="s">
        <v>68</v>
      </c>
      <c r="AY473" s="203" t="s">
        <v>159</v>
      </c>
    </row>
    <row r="474" spans="1:65" s="13" customFormat="1" ht="11.25">
      <c r="B474" s="192"/>
      <c r="C474" s="193"/>
      <c r="D474" s="194" t="s">
        <v>168</v>
      </c>
      <c r="E474" s="195" t="s">
        <v>19</v>
      </c>
      <c r="F474" s="196" t="s">
        <v>818</v>
      </c>
      <c r="G474" s="193"/>
      <c r="H474" s="197">
        <v>2.5</v>
      </c>
      <c r="I474" s="198"/>
      <c r="J474" s="193"/>
      <c r="K474" s="193"/>
      <c r="L474" s="199"/>
      <c r="M474" s="200"/>
      <c r="N474" s="201"/>
      <c r="O474" s="201"/>
      <c r="P474" s="201"/>
      <c r="Q474" s="201"/>
      <c r="R474" s="201"/>
      <c r="S474" s="201"/>
      <c r="T474" s="202"/>
      <c r="AT474" s="203" t="s">
        <v>168</v>
      </c>
      <c r="AU474" s="203" t="s">
        <v>77</v>
      </c>
      <c r="AV474" s="13" t="s">
        <v>77</v>
      </c>
      <c r="AW474" s="13" t="s">
        <v>30</v>
      </c>
      <c r="AX474" s="13" t="s">
        <v>68</v>
      </c>
      <c r="AY474" s="203" t="s">
        <v>159</v>
      </c>
    </row>
    <row r="475" spans="1:65" s="14" customFormat="1" ht="11.25">
      <c r="B475" s="204"/>
      <c r="C475" s="205"/>
      <c r="D475" s="194" t="s">
        <v>168</v>
      </c>
      <c r="E475" s="206" t="s">
        <v>19</v>
      </c>
      <c r="F475" s="207" t="s">
        <v>171</v>
      </c>
      <c r="G475" s="205"/>
      <c r="H475" s="208">
        <v>70</v>
      </c>
      <c r="I475" s="209"/>
      <c r="J475" s="205"/>
      <c r="K475" s="205"/>
      <c r="L475" s="210"/>
      <c r="M475" s="211"/>
      <c r="N475" s="212"/>
      <c r="O475" s="212"/>
      <c r="P475" s="212"/>
      <c r="Q475" s="212"/>
      <c r="R475" s="212"/>
      <c r="S475" s="212"/>
      <c r="T475" s="213"/>
      <c r="AT475" s="214" t="s">
        <v>168</v>
      </c>
      <c r="AU475" s="214" t="s">
        <v>77</v>
      </c>
      <c r="AV475" s="14" t="s">
        <v>166</v>
      </c>
      <c r="AW475" s="14" t="s">
        <v>30</v>
      </c>
      <c r="AX475" s="14" t="s">
        <v>75</v>
      </c>
      <c r="AY475" s="214" t="s">
        <v>159</v>
      </c>
    </row>
    <row r="476" spans="1:65" s="2" customFormat="1" ht="16.5" customHeight="1">
      <c r="A476" s="35"/>
      <c r="B476" s="36"/>
      <c r="C476" s="179" t="s">
        <v>819</v>
      </c>
      <c r="D476" s="179" t="s">
        <v>161</v>
      </c>
      <c r="E476" s="180" t="s">
        <v>820</v>
      </c>
      <c r="F476" s="181" t="s">
        <v>821</v>
      </c>
      <c r="G476" s="182" t="s">
        <v>164</v>
      </c>
      <c r="H476" s="183">
        <v>2.5</v>
      </c>
      <c r="I476" s="184"/>
      <c r="J476" s="185">
        <f>ROUND(I476*H476,2)</f>
        <v>0</v>
      </c>
      <c r="K476" s="181" t="s">
        <v>165</v>
      </c>
      <c r="L476" s="40"/>
      <c r="M476" s="186" t="s">
        <v>19</v>
      </c>
      <c r="N476" s="187" t="s">
        <v>39</v>
      </c>
      <c r="O476" s="65"/>
      <c r="P476" s="188">
        <f>O476*H476</f>
        <v>0</v>
      </c>
      <c r="Q476" s="188">
        <v>0</v>
      </c>
      <c r="R476" s="188">
        <f>Q476*H476</f>
        <v>0</v>
      </c>
      <c r="S476" s="188">
        <v>3.5299999999999998E-2</v>
      </c>
      <c r="T476" s="189">
        <f>S476*H476</f>
        <v>8.8249999999999995E-2</v>
      </c>
      <c r="U476" s="35"/>
      <c r="V476" s="35"/>
      <c r="W476" s="35"/>
      <c r="X476" s="35"/>
      <c r="Y476" s="35"/>
      <c r="Z476" s="35"/>
      <c r="AA476" s="35"/>
      <c r="AB476" s="35"/>
      <c r="AC476" s="35"/>
      <c r="AD476" s="35"/>
      <c r="AE476" s="35"/>
      <c r="AR476" s="190" t="s">
        <v>249</v>
      </c>
      <c r="AT476" s="190" t="s">
        <v>161</v>
      </c>
      <c r="AU476" s="190" t="s">
        <v>77</v>
      </c>
      <c r="AY476" s="18" t="s">
        <v>159</v>
      </c>
      <c r="BE476" s="191">
        <f>IF(N476="základní",J476,0)</f>
        <v>0</v>
      </c>
      <c r="BF476" s="191">
        <f>IF(N476="snížená",J476,0)</f>
        <v>0</v>
      </c>
      <c r="BG476" s="191">
        <f>IF(N476="zákl. přenesená",J476,0)</f>
        <v>0</v>
      </c>
      <c r="BH476" s="191">
        <f>IF(N476="sníž. přenesená",J476,0)</f>
        <v>0</v>
      </c>
      <c r="BI476" s="191">
        <f>IF(N476="nulová",J476,0)</f>
        <v>0</v>
      </c>
      <c r="BJ476" s="18" t="s">
        <v>75</v>
      </c>
      <c r="BK476" s="191">
        <f>ROUND(I476*H476,2)</f>
        <v>0</v>
      </c>
      <c r="BL476" s="18" t="s">
        <v>249</v>
      </c>
      <c r="BM476" s="190" t="s">
        <v>822</v>
      </c>
    </row>
    <row r="477" spans="1:65" s="13" customFormat="1" ht="11.25">
      <c r="B477" s="192"/>
      <c r="C477" s="193"/>
      <c r="D477" s="194" t="s">
        <v>168</v>
      </c>
      <c r="E477" s="195" t="s">
        <v>19</v>
      </c>
      <c r="F477" s="196" t="s">
        <v>818</v>
      </c>
      <c r="G477" s="193"/>
      <c r="H477" s="197">
        <v>2.5</v>
      </c>
      <c r="I477" s="198"/>
      <c r="J477" s="193"/>
      <c r="K477" s="193"/>
      <c r="L477" s="199"/>
      <c r="M477" s="200"/>
      <c r="N477" s="201"/>
      <c r="O477" s="201"/>
      <c r="P477" s="201"/>
      <c r="Q477" s="201"/>
      <c r="R477" s="201"/>
      <c r="S477" s="201"/>
      <c r="T477" s="202"/>
      <c r="AT477" s="203" t="s">
        <v>168</v>
      </c>
      <c r="AU477" s="203" t="s">
        <v>77</v>
      </c>
      <c r="AV477" s="13" t="s">
        <v>77</v>
      </c>
      <c r="AW477" s="13" t="s">
        <v>30</v>
      </c>
      <c r="AX477" s="13" t="s">
        <v>75</v>
      </c>
      <c r="AY477" s="203" t="s">
        <v>159</v>
      </c>
    </row>
    <row r="478" spans="1:65" s="2" customFormat="1" ht="36">
      <c r="A478" s="35"/>
      <c r="B478" s="36"/>
      <c r="C478" s="179" t="s">
        <v>823</v>
      </c>
      <c r="D478" s="179" t="s">
        <v>161</v>
      </c>
      <c r="E478" s="180" t="s">
        <v>824</v>
      </c>
      <c r="F478" s="181" t="s">
        <v>825</v>
      </c>
      <c r="G478" s="182" t="s">
        <v>164</v>
      </c>
      <c r="H478" s="183">
        <v>70</v>
      </c>
      <c r="I478" s="184"/>
      <c r="J478" s="185">
        <f>ROUND(I478*H478,2)</f>
        <v>0</v>
      </c>
      <c r="K478" s="181" t="s">
        <v>165</v>
      </c>
      <c r="L478" s="40"/>
      <c r="M478" s="186" t="s">
        <v>19</v>
      </c>
      <c r="N478" s="187" t="s">
        <v>39</v>
      </c>
      <c r="O478" s="65"/>
      <c r="P478" s="188">
        <f>O478*H478</f>
        <v>0</v>
      </c>
      <c r="Q478" s="188">
        <v>8.9999999999999993E-3</v>
      </c>
      <c r="R478" s="188">
        <f>Q478*H478</f>
        <v>0.63</v>
      </c>
      <c r="S478" s="188">
        <v>0</v>
      </c>
      <c r="T478" s="189">
        <f>S478*H478</f>
        <v>0</v>
      </c>
      <c r="U478" s="35"/>
      <c r="V478" s="35"/>
      <c r="W478" s="35"/>
      <c r="X478" s="35"/>
      <c r="Y478" s="35"/>
      <c r="Z478" s="35"/>
      <c r="AA478" s="35"/>
      <c r="AB478" s="35"/>
      <c r="AC478" s="35"/>
      <c r="AD478" s="35"/>
      <c r="AE478" s="35"/>
      <c r="AR478" s="190" t="s">
        <v>249</v>
      </c>
      <c r="AT478" s="190" t="s">
        <v>161</v>
      </c>
      <c r="AU478" s="190" t="s">
        <v>77</v>
      </c>
      <c r="AY478" s="18" t="s">
        <v>159</v>
      </c>
      <c r="BE478" s="191">
        <f>IF(N478="základní",J478,0)</f>
        <v>0</v>
      </c>
      <c r="BF478" s="191">
        <f>IF(N478="snížená",J478,0)</f>
        <v>0</v>
      </c>
      <c r="BG478" s="191">
        <f>IF(N478="zákl. přenesená",J478,0)</f>
        <v>0</v>
      </c>
      <c r="BH478" s="191">
        <f>IF(N478="sníž. přenesená",J478,0)</f>
        <v>0</v>
      </c>
      <c r="BI478" s="191">
        <f>IF(N478="nulová",J478,0)</f>
        <v>0</v>
      </c>
      <c r="BJ478" s="18" t="s">
        <v>75</v>
      </c>
      <c r="BK478" s="191">
        <f>ROUND(I478*H478,2)</f>
        <v>0</v>
      </c>
      <c r="BL478" s="18" t="s">
        <v>249</v>
      </c>
      <c r="BM478" s="190" t="s">
        <v>826</v>
      </c>
    </row>
    <row r="479" spans="1:65" s="13" customFormat="1" ht="11.25">
      <c r="B479" s="192"/>
      <c r="C479" s="193"/>
      <c r="D479" s="194" t="s">
        <v>168</v>
      </c>
      <c r="E479" s="195" t="s">
        <v>19</v>
      </c>
      <c r="F479" s="196" t="s">
        <v>270</v>
      </c>
      <c r="G479" s="193"/>
      <c r="H479" s="197">
        <v>13.1</v>
      </c>
      <c r="I479" s="198"/>
      <c r="J479" s="193"/>
      <c r="K479" s="193"/>
      <c r="L479" s="199"/>
      <c r="M479" s="200"/>
      <c r="N479" s="201"/>
      <c r="O479" s="201"/>
      <c r="P479" s="201"/>
      <c r="Q479" s="201"/>
      <c r="R479" s="201"/>
      <c r="S479" s="201"/>
      <c r="T479" s="202"/>
      <c r="AT479" s="203" t="s">
        <v>168</v>
      </c>
      <c r="AU479" s="203" t="s">
        <v>77</v>
      </c>
      <c r="AV479" s="13" t="s">
        <v>77</v>
      </c>
      <c r="AW479" s="13" t="s">
        <v>30</v>
      </c>
      <c r="AX479" s="13" t="s">
        <v>68</v>
      </c>
      <c r="AY479" s="203" t="s">
        <v>159</v>
      </c>
    </row>
    <row r="480" spans="1:65" s="13" customFormat="1" ht="11.25">
      <c r="B480" s="192"/>
      <c r="C480" s="193"/>
      <c r="D480" s="194" t="s">
        <v>168</v>
      </c>
      <c r="E480" s="195" t="s">
        <v>19</v>
      </c>
      <c r="F480" s="196" t="s">
        <v>384</v>
      </c>
      <c r="G480" s="193"/>
      <c r="H480" s="197">
        <v>13</v>
      </c>
      <c r="I480" s="198"/>
      <c r="J480" s="193"/>
      <c r="K480" s="193"/>
      <c r="L480" s="199"/>
      <c r="M480" s="200"/>
      <c r="N480" s="201"/>
      <c r="O480" s="201"/>
      <c r="P480" s="201"/>
      <c r="Q480" s="201"/>
      <c r="R480" s="201"/>
      <c r="S480" s="201"/>
      <c r="T480" s="202"/>
      <c r="AT480" s="203" t="s">
        <v>168</v>
      </c>
      <c r="AU480" s="203" t="s">
        <v>77</v>
      </c>
      <c r="AV480" s="13" t="s">
        <v>77</v>
      </c>
      <c r="AW480" s="13" t="s">
        <v>30</v>
      </c>
      <c r="AX480" s="13" t="s">
        <v>68</v>
      </c>
      <c r="AY480" s="203" t="s">
        <v>159</v>
      </c>
    </row>
    <row r="481" spans="1:65" s="13" customFormat="1" ht="11.25">
      <c r="B481" s="192"/>
      <c r="C481" s="193"/>
      <c r="D481" s="194" t="s">
        <v>168</v>
      </c>
      <c r="E481" s="195" t="s">
        <v>19</v>
      </c>
      <c r="F481" s="196" t="s">
        <v>272</v>
      </c>
      <c r="G481" s="193"/>
      <c r="H481" s="197">
        <v>9.1</v>
      </c>
      <c r="I481" s="198"/>
      <c r="J481" s="193"/>
      <c r="K481" s="193"/>
      <c r="L481" s="199"/>
      <c r="M481" s="200"/>
      <c r="N481" s="201"/>
      <c r="O481" s="201"/>
      <c r="P481" s="201"/>
      <c r="Q481" s="201"/>
      <c r="R481" s="201"/>
      <c r="S481" s="201"/>
      <c r="T481" s="202"/>
      <c r="AT481" s="203" t="s">
        <v>168</v>
      </c>
      <c r="AU481" s="203" t="s">
        <v>77</v>
      </c>
      <c r="AV481" s="13" t="s">
        <v>77</v>
      </c>
      <c r="AW481" s="13" t="s">
        <v>30</v>
      </c>
      <c r="AX481" s="13" t="s">
        <v>68</v>
      </c>
      <c r="AY481" s="203" t="s">
        <v>159</v>
      </c>
    </row>
    <row r="482" spans="1:65" s="13" customFormat="1" ht="11.25">
      <c r="B482" s="192"/>
      <c r="C482" s="193"/>
      <c r="D482" s="194" t="s">
        <v>168</v>
      </c>
      <c r="E482" s="195" t="s">
        <v>19</v>
      </c>
      <c r="F482" s="196" t="s">
        <v>273</v>
      </c>
      <c r="G482" s="193"/>
      <c r="H482" s="197">
        <v>17.899999999999999</v>
      </c>
      <c r="I482" s="198"/>
      <c r="J482" s="193"/>
      <c r="K482" s="193"/>
      <c r="L482" s="199"/>
      <c r="M482" s="200"/>
      <c r="N482" s="201"/>
      <c r="O482" s="201"/>
      <c r="P482" s="201"/>
      <c r="Q482" s="201"/>
      <c r="R482" s="201"/>
      <c r="S482" s="201"/>
      <c r="T482" s="202"/>
      <c r="AT482" s="203" t="s">
        <v>168</v>
      </c>
      <c r="AU482" s="203" t="s">
        <v>77</v>
      </c>
      <c r="AV482" s="13" t="s">
        <v>77</v>
      </c>
      <c r="AW482" s="13" t="s">
        <v>30</v>
      </c>
      <c r="AX482" s="13" t="s">
        <v>68</v>
      </c>
      <c r="AY482" s="203" t="s">
        <v>159</v>
      </c>
    </row>
    <row r="483" spans="1:65" s="13" customFormat="1" ht="11.25">
      <c r="B483" s="192"/>
      <c r="C483" s="193"/>
      <c r="D483" s="194" t="s">
        <v>168</v>
      </c>
      <c r="E483" s="195" t="s">
        <v>19</v>
      </c>
      <c r="F483" s="196" t="s">
        <v>816</v>
      </c>
      <c r="G483" s="193"/>
      <c r="H483" s="197">
        <v>5.6</v>
      </c>
      <c r="I483" s="198"/>
      <c r="J483" s="193"/>
      <c r="K483" s="193"/>
      <c r="L483" s="199"/>
      <c r="M483" s="200"/>
      <c r="N483" s="201"/>
      <c r="O483" s="201"/>
      <c r="P483" s="201"/>
      <c r="Q483" s="201"/>
      <c r="R483" s="201"/>
      <c r="S483" s="201"/>
      <c r="T483" s="202"/>
      <c r="AT483" s="203" t="s">
        <v>168</v>
      </c>
      <c r="AU483" s="203" t="s">
        <v>77</v>
      </c>
      <c r="AV483" s="13" t="s">
        <v>77</v>
      </c>
      <c r="AW483" s="13" t="s">
        <v>30</v>
      </c>
      <c r="AX483" s="13" t="s">
        <v>68</v>
      </c>
      <c r="AY483" s="203" t="s">
        <v>159</v>
      </c>
    </row>
    <row r="484" spans="1:65" s="13" customFormat="1" ht="11.25">
      <c r="B484" s="192"/>
      <c r="C484" s="193"/>
      <c r="D484" s="194" t="s">
        <v>168</v>
      </c>
      <c r="E484" s="195" t="s">
        <v>19</v>
      </c>
      <c r="F484" s="196" t="s">
        <v>817</v>
      </c>
      <c r="G484" s="193"/>
      <c r="H484" s="197">
        <v>8.8000000000000007</v>
      </c>
      <c r="I484" s="198"/>
      <c r="J484" s="193"/>
      <c r="K484" s="193"/>
      <c r="L484" s="199"/>
      <c r="M484" s="200"/>
      <c r="N484" s="201"/>
      <c r="O484" s="201"/>
      <c r="P484" s="201"/>
      <c r="Q484" s="201"/>
      <c r="R484" s="201"/>
      <c r="S484" s="201"/>
      <c r="T484" s="202"/>
      <c r="AT484" s="203" t="s">
        <v>168</v>
      </c>
      <c r="AU484" s="203" t="s">
        <v>77</v>
      </c>
      <c r="AV484" s="13" t="s">
        <v>77</v>
      </c>
      <c r="AW484" s="13" t="s">
        <v>30</v>
      </c>
      <c r="AX484" s="13" t="s">
        <v>68</v>
      </c>
      <c r="AY484" s="203" t="s">
        <v>159</v>
      </c>
    </row>
    <row r="485" spans="1:65" s="13" customFormat="1" ht="11.25">
      <c r="B485" s="192"/>
      <c r="C485" s="193"/>
      <c r="D485" s="194" t="s">
        <v>168</v>
      </c>
      <c r="E485" s="195" t="s">
        <v>19</v>
      </c>
      <c r="F485" s="196" t="s">
        <v>818</v>
      </c>
      <c r="G485" s="193"/>
      <c r="H485" s="197">
        <v>2.5</v>
      </c>
      <c r="I485" s="198"/>
      <c r="J485" s="193"/>
      <c r="K485" s="193"/>
      <c r="L485" s="199"/>
      <c r="M485" s="200"/>
      <c r="N485" s="201"/>
      <c r="O485" s="201"/>
      <c r="P485" s="201"/>
      <c r="Q485" s="201"/>
      <c r="R485" s="201"/>
      <c r="S485" s="201"/>
      <c r="T485" s="202"/>
      <c r="AT485" s="203" t="s">
        <v>168</v>
      </c>
      <c r="AU485" s="203" t="s">
        <v>77</v>
      </c>
      <c r="AV485" s="13" t="s">
        <v>77</v>
      </c>
      <c r="AW485" s="13" t="s">
        <v>30</v>
      </c>
      <c r="AX485" s="13" t="s">
        <v>68</v>
      </c>
      <c r="AY485" s="203" t="s">
        <v>159</v>
      </c>
    </row>
    <row r="486" spans="1:65" s="14" customFormat="1" ht="11.25">
      <c r="B486" s="204"/>
      <c r="C486" s="205"/>
      <c r="D486" s="194" t="s">
        <v>168</v>
      </c>
      <c r="E486" s="206" t="s">
        <v>19</v>
      </c>
      <c r="F486" s="207" t="s">
        <v>171</v>
      </c>
      <c r="G486" s="205"/>
      <c r="H486" s="208">
        <v>70</v>
      </c>
      <c r="I486" s="209"/>
      <c r="J486" s="205"/>
      <c r="K486" s="205"/>
      <c r="L486" s="210"/>
      <c r="M486" s="211"/>
      <c r="N486" s="212"/>
      <c r="O486" s="212"/>
      <c r="P486" s="212"/>
      <c r="Q486" s="212"/>
      <c r="R486" s="212"/>
      <c r="S486" s="212"/>
      <c r="T486" s="213"/>
      <c r="AT486" s="214" t="s">
        <v>168</v>
      </c>
      <c r="AU486" s="214" t="s">
        <v>77</v>
      </c>
      <c r="AV486" s="14" t="s">
        <v>166</v>
      </c>
      <c r="AW486" s="14" t="s">
        <v>30</v>
      </c>
      <c r="AX486" s="14" t="s">
        <v>75</v>
      </c>
      <c r="AY486" s="214" t="s">
        <v>159</v>
      </c>
    </row>
    <row r="487" spans="1:65" s="2" customFormat="1" ht="24">
      <c r="A487" s="35"/>
      <c r="B487" s="36"/>
      <c r="C487" s="215" t="s">
        <v>827</v>
      </c>
      <c r="D487" s="215" t="s">
        <v>196</v>
      </c>
      <c r="E487" s="216" t="s">
        <v>828</v>
      </c>
      <c r="F487" s="217" t="s">
        <v>829</v>
      </c>
      <c r="G487" s="218" t="s">
        <v>164</v>
      </c>
      <c r="H487" s="219">
        <v>80.5</v>
      </c>
      <c r="I487" s="220"/>
      <c r="J487" s="221">
        <f>ROUND(I487*H487,2)</f>
        <v>0</v>
      </c>
      <c r="K487" s="217" t="s">
        <v>165</v>
      </c>
      <c r="L487" s="222"/>
      <c r="M487" s="223" t="s">
        <v>19</v>
      </c>
      <c r="N487" s="224" t="s">
        <v>39</v>
      </c>
      <c r="O487" s="65"/>
      <c r="P487" s="188">
        <f>O487*H487</f>
        <v>0</v>
      </c>
      <c r="Q487" s="188">
        <v>2.3E-2</v>
      </c>
      <c r="R487" s="188">
        <f>Q487*H487</f>
        <v>1.8514999999999999</v>
      </c>
      <c r="S487" s="188">
        <v>0</v>
      </c>
      <c r="T487" s="189">
        <f>S487*H487</f>
        <v>0</v>
      </c>
      <c r="U487" s="35"/>
      <c r="V487" s="35"/>
      <c r="W487" s="35"/>
      <c r="X487" s="35"/>
      <c r="Y487" s="35"/>
      <c r="Z487" s="35"/>
      <c r="AA487" s="35"/>
      <c r="AB487" s="35"/>
      <c r="AC487" s="35"/>
      <c r="AD487" s="35"/>
      <c r="AE487" s="35"/>
      <c r="AR487" s="190" t="s">
        <v>356</v>
      </c>
      <c r="AT487" s="190" t="s">
        <v>196</v>
      </c>
      <c r="AU487" s="190" t="s">
        <v>77</v>
      </c>
      <c r="AY487" s="18" t="s">
        <v>159</v>
      </c>
      <c r="BE487" s="191">
        <f>IF(N487="základní",J487,0)</f>
        <v>0</v>
      </c>
      <c r="BF487" s="191">
        <f>IF(N487="snížená",J487,0)</f>
        <v>0</v>
      </c>
      <c r="BG487" s="191">
        <f>IF(N487="zákl. přenesená",J487,0)</f>
        <v>0</v>
      </c>
      <c r="BH487" s="191">
        <f>IF(N487="sníž. přenesená",J487,0)</f>
        <v>0</v>
      </c>
      <c r="BI487" s="191">
        <f>IF(N487="nulová",J487,0)</f>
        <v>0</v>
      </c>
      <c r="BJ487" s="18" t="s">
        <v>75</v>
      </c>
      <c r="BK487" s="191">
        <f>ROUND(I487*H487,2)</f>
        <v>0</v>
      </c>
      <c r="BL487" s="18" t="s">
        <v>249</v>
      </c>
      <c r="BM487" s="190" t="s">
        <v>830</v>
      </c>
    </row>
    <row r="488" spans="1:65" s="13" customFormat="1" ht="11.25">
      <c r="B488" s="192"/>
      <c r="C488" s="193"/>
      <c r="D488" s="194" t="s">
        <v>168</v>
      </c>
      <c r="E488" s="193"/>
      <c r="F488" s="196" t="s">
        <v>831</v>
      </c>
      <c r="G488" s="193"/>
      <c r="H488" s="197">
        <v>80.5</v>
      </c>
      <c r="I488" s="198"/>
      <c r="J488" s="193"/>
      <c r="K488" s="193"/>
      <c r="L488" s="199"/>
      <c r="M488" s="200"/>
      <c r="N488" s="201"/>
      <c r="O488" s="201"/>
      <c r="P488" s="201"/>
      <c r="Q488" s="201"/>
      <c r="R488" s="201"/>
      <c r="S488" s="201"/>
      <c r="T488" s="202"/>
      <c r="AT488" s="203" t="s">
        <v>168</v>
      </c>
      <c r="AU488" s="203" t="s">
        <v>77</v>
      </c>
      <c r="AV488" s="13" t="s">
        <v>77</v>
      </c>
      <c r="AW488" s="13" t="s">
        <v>4</v>
      </c>
      <c r="AX488" s="13" t="s">
        <v>75</v>
      </c>
      <c r="AY488" s="203" t="s">
        <v>159</v>
      </c>
    </row>
    <row r="489" spans="1:65" s="2" customFormat="1" ht="24">
      <c r="A489" s="35"/>
      <c r="B489" s="36"/>
      <c r="C489" s="179" t="s">
        <v>832</v>
      </c>
      <c r="D489" s="179" t="s">
        <v>161</v>
      </c>
      <c r="E489" s="180" t="s">
        <v>833</v>
      </c>
      <c r="F489" s="181" t="s">
        <v>834</v>
      </c>
      <c r="G489" s="182" t="s">
        <v>164</v>
      </c>
      <c r="H489" s="183">
        <v>4.84</v>
      </c>
      <c r="I489" s="184"/>
      <c r="J489" s="185">
        <f>ROUND(I489*H489,2)</f>
        <v>0</v>
      </c>
      <c r="K489" s="181" t="s">
        <v>165</v>
      </c>
      <c r="L489" s="40"/>
      <c r="M489" s="186" t="s">
        <v>19</v>
      </c>
      <c r="N489" s="187" t="s">
        <v>39</v>
      </c>
      <c r="O489" s="65"/>
      <c r="P489" s="188">
        <f>O489*H489</f>
        <v>0</v>
      </c>
      <c r="Q489" s="188">
        <v>1.5E-3</v>
      </c>
      <c r="R489" s="188">
        <f>Q489*H489</f>
        <v>7.26E-3</v>
      </c>
      <c r="S489" s="188">
        <v>0</v>
      </c>
      <c r="T489" s="189">
        <f>S489*H489</f>
        <v>0</v>
      </c>
      <c r="U489" s="35"/>
      <c r="V489" s="35"/>
      <c r="W489" s="35"/>
      <c r="X489" s="35"/>
      <c r="Y489" s="35"/>
      <c r="Z489" s="35"/>
      <c r="AA489" s="35"/>
      <c r="AB489" s="35"/>
      <c r="AC489" s="35"/>
      <c r="AD489" s="35"/>
      <c r="AE489" s="35"/>
      <c r="AR489" s="190" t="s">
        <v>249</v>
      </c>
      <c r="AT489" s="190" t="s">
        <v>161</v>
      </c>
      <c r="AU489" s="190" t="s">
        <v>77</v>
      </c>
      <c r="AY489" s="18" t="s">
        <v>159</v>
      </c>
      <c r="BE489" s="191">
        <f>IF(N489="základní",J489,0)</f>
        <v>0</v>
      </c>
      <c r="BF489" s="191">
        <f>IF(N489="snížená",J489,0)</f>
        <v>0</v>
      </c>
      <c r="BG489" s="191">
        <f>IF(N489="zákl. přenesená",J489,0)</f>
        <v>0</v>
      </c>
      <c r="BH489" s="191">
        <f>IF(N489="sníž. přenesená",J489,0)</f>
        <v>0</v>
      </c>
      <c r="BI489" s="191">
        <f>IF(N489="nulová",J489,0)</f>
        <v>0</v>
      </c>
      <c r="BJ489" s="18" t="s">
        <v>75</v>
      </c>
      <c r="BK489" s="191">
        <f>ROUND(I489*H489,2)</f>
        <v>0</v>
      </c>
      <c r="BL489" s="18" t="s">
        <v>249</v>
      </c>
      <c r="BM489" s="190" t="s">
        <v>835</v>
      </c>
    </row>
    <row r="490" spans="1:65" s="13" customFormat="1" ht="11.25">
      <c r="B490" s="192"/>
      <c r="C490" s="193"/>
      <c r="D490" s="194" t="s">
        <v>168</v>
      </c>
      <c r="E490" s="195" t="s">
        <v>19</v>
      </c>
      <c r="F490" s="196" t="s">
        <v>836</v>
      </c>
      <c r="G490" s="193"/>
      <c r="H490" s="197">
        <v>4.84</v>
      </c>
      <c r="I490" s="198"/>
      <c r="J490" s="193"/>
      <c r="K490" s="193"/>
      <c r="L490" s="199"/>
      <c r="M490" s="200"/>
      <c r="N490" s="201"/>
      <c r="O490" s="201"/>
      <c r="P490" s="201"/>
      <c r="Q490" s="201"/>
      <c r="R490" s="201"/>
      <c r="S490" s="201"/>
      <c r="T490" s="202"/>
      <c r="AT490" s="203" t="s">
        <v>168</v>
      </c>
      <c r="AU490" s="203" t="s">
        <v>77</v>
      </c>
      <c r="AV490" s="13" t="s">
        <v>77</v>
      </c>
      <c r="AW490" s="13" t="s">
        <v>30</v>
      </c>
      <c r="AX490" s="13" t="s">
        <v>75</v>
      </c>
      <c r="AY490" s="203" t="s">
        <v>159</v>
      </c>
    </row>
    <row r="491" spans="1:65" s="2" customFormat="1" ht="48">
      <c r="A491" s="35"/>
      <c r="B491" s="36"/>
      <c r="C491" s="179" t="s">
        <v>837</v>
      </c>
      <c r="D491" s="179" t="s">
        <v>161</v>
      </c>
      <c r="E491" s="180" t="s">
        <v>838</v>
      </c>
      <c r="F491" s="181" t="s">
        <v>839</v>
      </c>
      <c r="G491" s="182" t="s">
        <v>199</v>
      </c>
      <c r="H491" s="183">
        <v>2.8069999999999999</v>
      </c>
      <c r="I491" s="184"/>
      <c r="J491" s="185">
        <f>ROUND(I491*H491,2)</f>
        <v>0</v>
      </c>
      <c r="K491" s="181" t="s">
        <v>165</v>
      </c>
      <c r="L491" s="40"/>
      <c r="M491" s="186" t="s">
        <v>19</v>
      </c>
      <c r="N491" s="187" t="s">
        <v>39</v>
      </c>
      <c r="O491" s="65"/>
      <c r="P491" s="188">
        <f>O491*H491</f>
        <v>0</v>
      </c>
      <c r="Q491" s="188">
        <v>0</v>
      </c>
      <c r="R491" s="188">
        <f>Q491*H491</f>
        <v>0</v>
      </c>
      <c r="S491" s="188">
        <v>0</v>
      </c>
      <c r="T491" s="189">
        <f>S491*H491</f>
        <v>0</v>
      </c>
      <c r="U491" s="35"/>
      <c r="V491" s="35"/>
      <c r="W491" s="35"/>
      <c r="X491" s="35"/>
      <c r="Y491" s="35"/>
      <c r="Z491" s="35"/>
      <c r="AA491" s="35"/>
      <c r="AB491" s="35"/>
      <c r="AC491" s="35"/>
      <c r="AD491" s="35"/>
      <c r="AE491" s="35"/>
      <c r="AR491" s="190" t="s">
        <v>249</v>
      </c>
      <c r="AT491" s="190" t="s">
        <v>161</v>
      </c>
      <c r="AU491" s="190" t="s">
        <v>77</v>
      </c>
      <c r="AY491" s="18" t="s">
        <v>159</v>
      </c>
      <c r="BE491" s="191">
        <f>IF(N491="základní",J491,0)</f>
        <v>0</v>
      </c>
      <c r="BF491" s="191">
        <f>IF(N491="snížená",J491,0)</f>
        <v>0</v>
      </c>
      <c r="BG491" s="191">
        <f>IF(N491="zákl. přenesená",J491,0)</f>
        <v>0</v>
      </c>
      <c r="BH491" s="191">
        <f>IF(N491="sníž. přenesená",J491,0)</f>
        <v>0</v>
      </c>
      <c r="BI491" s="191">
        <f>IF(N491="nulová",J491,0)</f>
        <v>0</v>
      </c>
      <c r="BJ491" s="18" t="s">
        <v>75</v>
      </c>
      <c r="BK491" s="191">
        <f>ROUND(I491*H491,2)</f>
        <v>0</v>
      </c>
      <c r="BL491" s="18" t="s">
        <v>249</v>
      </c>
      <c r="BM491" s="190" t="s">
        <v>840</v>
      </c>
    </row>
    <row r="492" spans="1:65" s="12" customFormat="1" ht="22.9" customHeight="1">
      <c r="B492" s="163"/>
      <c r="C492" s="164"/>
      <c r="D492" s="165" t="s">
        <v>67</v>
      </c>
      <c r="E492" s="177" t="s">
        <v>841</v>
      </c>
      <c r="F492" s="177" t="s">
        <v>842</v>
      </c>
      <c r="G492" s="164"/>
      <c r="H492" s="164"/>
      <c r="I492" s="167"/>
      <c r="J492" s="178">
        <f>BK492</f>
        <v>0</v>
      </c>
      <c r="K492" s="164"/>
      <c r="L492" s="169"/>
      <c r="M492" s="170"/>
      <c r="N492" s="171"/>
      <c r="O492" s="171"/>
      <c r="P492" s="172">
        <f>SUM(P493:P500)</f>
        <v>0</v>
      </c>
      <c r="Q492" s="171"/>
      <c r="R492" s="172">
        <f>SUM(R493:R500)</f>
        <v>5.9928000000000008</v>
      </c>
      <c r="S492" s="171"/>
      <c r="T492" s="173">
        <f>SUM(T493:T500)</f>
        <v>0</v>
      </c>
      <c r="AR492" s="174" t="s">
        <v>77</v>
      </c>
      <c r="AT492" s="175" t="s">
        <v>67</v>
      </c>
      <c r="AU492" s="175" t="s">
        <v>75</v>
      </c>
      <c r="AY492" s="174" t="s">
        <v>159</v>
      </c>
      <c r="BK492" s="176">
        <f>SUM(BK493:BK500)</f>
        <v>0</v>
      </c>
    </row>
    <row r="493" spans="1:65" s="2" customFormat="1" ht="48">
      <c r="A493" s="35"/>
      <c r="B493" s="36"/>
      <c r="C493" s="179" t="s">
        <v>843</v>
      </c>
      <c r="D493" s="179" t="s">
        <v>161</v>
      </c>
      <c r="E493" s="180" t="s">
        <v>844</v>
      </c>
      <c r="F493" s="181" t="s">
        <v>845</v>
      </c>
      <c r="G493" s="182" t="s">
        <v>164</v>
      </c>
      <c r="H493" s="183">
        <v>33</v>
      </c>
      <c r="I493" s="184"/>
      <c r="J493" s="185">
        <f>ROUND(I493*H493,2)</f>
        <v>0</v>
      </c>
      <c r="K493" s="181" t="s">
        <v>165</v>
      </c>
      <c r="L493" s="40"/>
      <c r="M493" s="186" t="s">
        <v>19</v>
      </c>
      <c r="N493" s="187" t="s">
        <v>39</v>
      </c>
      <c r="O493" s="65"/>
      <c r="P493" s="188">
        <f>O493*H493</f>
        <v>0</v>
      </c>
      <c r="Q493" s="188">
        <v>4.1200000000000001E-2</v>
      </c>
      <c r="R493" s="188">
        <f>Q493*H493</f>
        <v>1.3595999999999999</v>
      </c>
      <c r="S493" s="188">
        <v>0</v>
      </c>
      <c r="T493" s="189">
        <f>S493*H493</f>
        <v>0</v>
      </c>
      <c r="U493" s="35"/>
      <c r="V493" s="35"/>
      <c r="W493" s="35"/>
      <c r="X493" s="35"/>
      <c r="Y493" s="35"/>
      <c r="Z493" s="35"/>
      <c r="AA493" s="35"/>
      <c r="AB493" s="35"/>
      <c r="AC493" s="35"/>
      <c r="AD493" s="35"/>
      <c r="AE493" s="35"/>
      <c r="AR493" s="190" t="s">
        <v>249</v>
      </c>
      <c r="AT493" s="190" t="s">
        <v>161</v>
      </c>
      <c r="AU493" s="190" t="s">
        <v>77</v>
      </c>
      <c r="AY493" s="18" t="s">
        <v>159</v>
      </c>
      <c r="BE493" s="191">
        <f>IF(N493="základní",J493,0)</f>
        <v>0</v>
      </c>
      <c r="BF493" s="191">
        <f>IF(N493="snížená",J493,0)</f>
        <v>0</v>
      </c>
      <c r="BG493" s="191">
        <f>IF(N493="zákl. přenesená",J493,0)</f>
        <v>0</v>
      </c>
      <c r="BH493" s="191">
        <f>IF(N493="sníž. přenesená",J493,0)</f>
        <v>0</v>
      </c>
      <c r="BI493" s="191">
        <f>IF(N493="nulová",J493,0)</f>
        <v>0</v>
      </c>
      <c r="BJ493" s="18" t="s">
        <v>75</v>
      </c>
      <c r="BK493" s="191">
        <f>ROUND(I493*H493,2)</f>
        <v>0</v>
      </c>
      <c r="BL493" s="18" t="s">
        <v>249</v>
      </c>
      <c r="BM493" s="190" t="s">
        <v>846</v>
      </c>
    </row>
    <row r="494" spans="1:65" s="13" customFormat="1" ht="11.25">
      <c r="B494" s="192"/>
      <c r="C494" s="193"/>
      <c r="D494" s="194" t="s">
        <v>168</v>
      </c>
      <c r="E494" s="195" t="s">
        <v>19</v>
      </c>
      <c r="F494" s="196" t="s">
        <v>847</v>
      </c>
      <c r="G494" s="193"/>
      <c r="H494" s="197">
        <v>33</v>
      </c>
      <c r="I494" s="198"/>
      <c r="J494" s="193"/>
      <c r="K494" s="193"/>
      <c r="L494" s="199"/>
      <c r="M494" s="200"/>
      <c r="N494" s="201"/>
      <c r="O494" s="201"/>
      <c r="P494" s="201"/>
      <c r="Q494" s="201"/>
      <c r="R494" s="201"/>
      <c r="S494" s="201"/>
      <c r="T494" s="202"/>
      <c r="AT494" s="203" t="s">
        <v>168</v>
      </c>
      <c r="AU494" s="203" t="s">
        <v>77</v>
      </c>
      <c r="AV494" s="13" t="s">
        <v>77</v>
      </c>
      <c r="AW494" s="13" t="s">
        <v>30</v>
      </c>
      <c r="AX494" s="13" t="s">
        <v>75</v>
      </c>
      <c r="AY494" s="203" t="s">
        <v>159</v>
      </c>
    </row>
    <row r="495" spans="1:65" s="2" customFormat="1" ht="21.75" customHeight="1">
      <c r="A495" s="35"/>
      <c r="B495" s="36"/>
      <c r="C495" s="215" t="s">
        <v>848</v>
      </c>
      <c r="D495" s="215" t="s">
        <v>196</v>
      </c>
      <c r="E495" s="216" t="s">
        <v>849</v>
      </c>
      <c r="F495" s="217" t="s">
        <v>850</v>
      </c>
      <c r="G495" s="218" t="s">
        <v>164</v>
      </c>
      <c r="H495" s="219">
        <v>34.32</v>
      </c>
      <c r="I495" s="220"/>
      <c r="J495" s="221">
        <f>ROUND(I495*H495,2)</f>
        <v>0</v>
      </c>
      <c r="K495" s="217" t="s">
        <v>165</v>
      </c>
      <c r="L495" s="222"/>
      <c r="M495" s="223" t="s">
        <v>19</v>
      </c>
      <c r="N495" s="224" t="s">
        <v>39</v>
      </c>
      <c r="O495" s="65"/>
      <c r="P495" s="188">
        <f>O495*H495</f>
        <v>0</v>
      </c>
      <c r="Q495" s="188">
        <v>0.13500000000000001</v>
      </c>
      <c r="R495" s="188">
        <f>Q495*H495</f>
        <v>4.6332000000000004</v>
      </c>
      <c r="S495" s="188">
        <v>0</v>
      </c>
      <c r="T495" s="189">
        <f>S495*H495</f>
        <v>0</v>
      </c>
      <c r="U495" s="35"/>
      <c r="V495" s="35"/>
      <c r="W495" s="35"/>
      <c r="X495" s="35"/>
      <c r="Y495" s="35"/>
      <c r="Z495" s="35"/>
      <c r="AA495" s="35"/>
      <c r="AB495" s="35"/>
      <c r="AC495" s="35"/>
      <c r="AD495" s="35"/>
      <c r="AE495" s="35"/>
      <c r="AR495" s="190" t="s">
        <v>356</v>
      </c>
      <c r="AT495" s="190" t="s">
        <v>196</v>
      </c>
      <c r="AU495" s="190" t="s">
        <v>77</v>
      </c>
      <c r="AY495" s="18" t="s">
        <v>159</v>
      </c>
      <c r="BE495" s="191">
        <f>IF(N495="základní",J495,0)</f>
        <v>0</v>
      </c>
      <c r="BF495" s="191">
        <f>IF(N495="snížená",J495,0)</f>
        <v>0</v>
      </c>
      <c r="BG495" s="191">
        <f>IF(N495="zákl. přenesená",J495,0)</f>
        <v>0</v>
      </c>
      <c r="BH495" s="191">
        <f>IF(N495="sníž. přenesená",J495,0)</f>
        <v>0</v>
      </c>
      <c r="BI495" s="191">
        <f>IF(N495="nulová",J495,0)</f>
        <v>0</v>
      </c>
      <c r="BJ495" s="18" t="s">
        <v>75</v>
      </c>
      <c r="BK495" s="191">
        <f>ROUND(I495*H495,2)</f>
        <v>0</v>
      </c>
      <c r="BL495" s="18" t="s">
        <v>249</v>
      </c>
      <c r="BM495" s="190" t="s">
        <v>851</v>
      </c>
    </row>
    <row r="496" spans="1:65" s="13" customFormat="1" ht="11.25">
      <c r="B496" s="192"/>
      <c r="C496" s="193"/>
      <c r="D496" s="194" t="s">
        <v>168</v>
      </c>
      <c r="E496" s="193"/>
      <c r="F496" s="196" t="s">
        <v>852</v>
      </c>
      <c r="G496" s="193"/>
      <c r="H496" s="197">
        <v>34.32</v>
      </c>
      <c r="I496" s="198"/>
      <c r="J496" s="193"/>
      <c r="K496" s="193"/>
      <c r="L496" s="199"/>
      <c r="M496" s="200"/>
      <c r="N496" s="201"/>
      <c r="O496" s="201"/>
      <c r="P496" s="201"/>
      <c r="Q496" s="201"/>
      <c r="R496" s="201"/>
      <c r="S496" s="201"/>
      <c r="T496" s="202"/>
      <c r="AT496" s="203" t="s">
        <v>168</v>
      </c>
      <c r="AU496" s="203" t="s">
        <v>77</v>
      </c>
      <c r="AV496" s="13" t="s">
        <v>77</v>
      </c>
      <c r="AW496" s="13" t="s">
        <v>4</v>
      </c>
      <c r="AX496" s="13" t="s">
        <v>75</v>
      </c>
      <c r="AY496" s="203" t="s">
        <v>159</v>
      </c>
    </row>
    <row r="497" spans="1:65" s="2" customFormat="1" ht="16.5" customHeight="1">
      <c r="A497" s="35"/>
      <c r="B497" s="36"/>
      <c r="C497" s="179" t="s">
        <v>853</v>
      </c>
      <c r="D497" s="179" t="s">
        <v>161</v>
      </c>
      <c r="E497" s="180" t="s">
        <v>854</v>
      </c>
      <c r="F497" s="181" t="s">
        <v>855</v>
      </c>
      <c r="G497" s="182" t="s">
        <v>856</v>
      </c>
      <c r="H497" s="183">
        <v>1</v>
      </c>
      <c r="I497" s="184"/>
      <c r="J497" s="185">
        <f>ROUND(I497*H497,2)</f>
        <v>0</v>
      </c>
      <c r="K497" s="181" t="s">
        <v>19</v>
      </c>
      <c r="L497" s="40"/>
      <c r="M497" s="186" t="s">
        <v>19</v>
      </c>
      <c r="N497" s="187" t="s">
        <v>39</v>
      </c>
      <c r="O497" s="65"/>
      <c r="P497" s="188">
        <f>O497*H497</f>
        <v>0</v>
      </c>
      <c r="Q497" s="188">
        <v>0</v>
      </c>
      <c r="R497" s="188">
        <f>Q497*H497</f>
        <v>0</v>
      </c>
      <c r="S497" s="188">
        <v>0</v>
      </c>
      <c r="T497" s="189">
        <f>S497*H497</f>
        <v>0</v>
      </c>
      <c r="U497" s="35"/>
      <c r="V497" s="35"/>
      <c r="W497" s="35"/>
      <c r="X497" s="35"/>
      <c r="Y497" s="35"/>
      <c r="Z497" s="35"/>
      <c r="AA497" s="35"/>
      <c r="AB497" s="35"/>
      <c r="AC497" s="35"/>
      <c r="AD497" s="35"/>
      <c r="AE497" s="35"/>
      <c r="AR497" s="190" t="s">
        <v>249</v>
      </c>
      <c r="AT497" s="190" t="s">
        <v>161</v>
      </c>
      <c r="AU497" s="190" t="s">
        <v>77</v>
      </c>
      <c r="AY497" s="18" t="s">
        <v>159</v>
      </c>
      <c r="BE497" s="191">
        <f>IF(N497="základní",J497,0)</f>
        <v>0</v>
      </c>
      <c r="BF497" s="191">
        <f>IF(N497="snížená",J497,0)</f>
        <v>0</v>
      </c>
      <c r="BG497" s="191">
        <f>IF(N497="zákl. přenesená",J497,0)</f>
        <v>0</v>
      </c>
      <c r="BH497" s="191">
        <f>IF(N497="sníž. přenesená",J497,0)</f>
        <v>0</v>
      </c>
      <c r="BI497" s="191">
        <f>IF(N497="nulová",J497,0)</f>
        <v>0</v>
      </c>
      <c r="BJ497" s="18" t="s">
        <v>75</v>
      </c>
      <c r="BK497" s="191">
        <f>ROUND(I497*H497,2)</f>
        <v>0</v>
      </c>
      <c r="BL497" s="18" t="s">
        <v>249</v>
      </c>
      <c r="BM497" s="190" t="s">
        <v>857</v>
      </c>
    </row>
    <row r="498" spans="1:65" s="2" customFormat="1" ht="19.5">
      <c r="A498" s="35"/>
      <c r="B498" s="36"/>
      <c r="C498" s="37"/>
      <c r="D498" s="194" t="s">
        <v>788</v>
      </c>
      <c r="E498" s="37"/>
      <c r="F498" s="235" t="s">
        <v>858</v>
      </c>
      <c r="G498" s="37"/>
      <c r="H498" s="37"/>
      <c r="I498" s="236"/>
      <c r="J498" s="37"/>
      <c r="K498" s="37"/>
      <c r="L498" s="40"/>
      <c r="M498" s="237"/>
      <c r="N498" s="238"/>
      <c r="O498" s="65"/>
      <c r="P498" s="65"/>
      <c r="Q498" s="65"/>
      <c r="R498" s="65"/>
      <c r="S498" s="65"/>
      <c r="T498" s="66"/>
      <c r="U498" s="35"/>
      <c r="V498" s="35"/>
      <c r="W498" s="35"/>
      <c r="X498" s="35"/>
      <c r="Y498" s="35"/>
      <c r="Z498" s="35"/>
      <c r="AA498" s="35"/>
      <c r="AB498" s="35"/>
      <c r="AC498" s="35"/>
      <c r="AD498" s="35"/>
      <c r="AE498" s="35"/>
      <c r="AT498" s="18" t="s">
        <v>788</v>
      </c>
      <c r="AU498" s="18" t="s">
        <v>77</v>
      </c>
    </row>
    <row r="499" spans="1:65" s="2" customFormat="1" ht="16.5" customHeight="1">
      <c r="A499" s="35"/>
      <c r="B499" s="36"/>
      <c r="C499" s="179" t="s">
        <v>859</v>
      </c>
      <c r="D499" s="179" t="s">
        <v>161</v>
      </c>
      <c r="E499" s="180" t="s">
        <v>860</v>
      </c>
      <c r="F499" s="181" t="s">
        <v>861</v>
      </c>
      <c r="G499" s="182" t="s">
        <v>856</v>
      </c>
      <c r="H499" s="183">
        <v>1</v>
      </c>
      <c r="I499" s="184"/>
      <c r="J499" s="185">
        <f>ROUND(I499*H499,2)</f>
        <v>0</v>
      </c>
      <c r="K499" s="181" t="s">
        <v>19</v>
      </c>
      <c r="L499" s="40"/>
      <c r="M499" s="186" t="s">
        <v>19</v>
      </c>
      <c r="N499" s="187" t="s">
        <v>39</v>
      </c>
      <c r="O499" s="65"/>
      <c r="P499" s="188">
        <f>O499*H499</f>
        <v>0</v>
      </c>
      <c r="Q499" s="188">
        <v>0</v>
      </c>
      <c r="R499" s="188">
        <f>Q499*H499</f>
        <v>0</v>
      </c>
      <c r="S499" s="188">
        <v>0</v>
      </c>
      <c r="T499" s="189">
        <f>S499*H499</f>
        <v>0</v>
      </c>
      <c r="U499" s="35"/>
      <c r="V499" s="35"/>
      <c r="W499" s="35"/>
      <c r="X499" s="35"/>
      <c r="Y499" s="35"/>
      <c r="Z499" s="35"/>
      <c r="AA499" s="35"/>
      <c r="AB499" s="35"/>
      <c r="AC499" s="35"/>
      <c r="AD499" s="35"/>
      <c r="AE499" s="35"/>
      <c r="AR499" s="190" t="s">
        <v>249</v>
      </c>
      <c r="AT499" s="190" t="s">
        <v>161</v>
      </c>
      <c r="AU499" s="190" t="s">
        <v>77</v>
      </c>
      <c r="AY499" s="18" t="s">
        <v>159</v>
      </c>
      <c r="BE499" s="191">
        <f>IF(N499="základní",J499,0)</f>
        <v>0</v>
      </c>
      <c r="BF499" s="191">
        <f>IF(N499="snížená",J499,0)</f>
        <v>0</v>
      </c>
      <c r="BG499" s="191">
        <f>IF(N499="zákl. přenesená",J499,0)</f>
        <v>0</v>
      </c>
      <c r="BH499" s="191">
        <f>IF(N499="sníž. přenesená",J499,0)</f>
        <v>0</v>
      </c>
      <c r="BI499" s="191">
        <f>IF(N499="nulová",J499,0)</f>
        <v>0</v>
      </c>
      <c r="BJ499" s="18" t="s">
        <v>75</v>
      </c>
      <c r="BK499" s="191">
        <f>ROUND(I499*H499,2)</f>
        <v>0</v>
      </c>
      <c r="BL499" s="18" t="s">
        <v>249</v>
      </c>
      <c r="BM499" s="190" t="s">
        <v>862</v>
      </c>
    </row>
    <row r="500" spans="1:65" s="2" customFormat="1" ht="19.5">
      <c r="A500" s="35"/>
      <c r="B500" s="36"/>
      <c r="C500" s="37"/>
      <c r="D500" s="194" t="s">
        <v>788</v>
      </c>
      <c r="E500" s="37"/>
      <c r="F500" s="235" t="s">
        <v>858</v>
      </c>
      <c r="G500" s="37"/>
      <c r="H500" s="37"/>
      <c r="I500" s="236"/>
      <c r="J500" s="37"/>
      <c r="K500" s="37"/>
      <c r="L500" s="40"/>
      <c r="M500" s="237"/>
      <c r="N500" s="238"/>
      <c r="O500" s="65"/>
      <c r="P500" s="65"/>
      <c r="Q500" s="65"/>
      <c r="R500" s="65"/>
      <c r="S500" s="65"/>
      <c r="T500" s="66"/>
      <c r="U500" s="35"/>
      <c r="V500" s="35"/>
      <c r="W500" s="35"/>
      <c r="X500" s="35"/>
      <c r="Y500" s="35"/>
      <c r="Z500" s="35"/>
      <c r="AA500" s="35"/>
      <c r="AB500" s="35"/>
      <c r="AC500" s="35"/>
      <c r="AD500" s="35"/>
      <c r="AE500" s="35"/>
      <c r="AT500" s="18" t="s">
        <v>788</v>
      </c>
      <c r="AU500" s="18" t="s">
        <v>77</v>
      </c>
    </row>
    <row r="501" spans="1:65" s="12" customFormat="1" ht="22.9" customHeight="1">
      <c r="B501" s="163"/>
      <c r="C501" s="164"/>
      <c r="D501" s="165" t="s">
        <v>67</v>
      </c>
      <c r="E501" s="177" t="s">
        <v>863</v>
      </c>
      <c r="F501" s="177" t="s">
        <v>864</v>
      </c>
      <c r="G501" s="164"/>
      <c r="H501" s="164"/>
      <c r="I501" s="167"/>
      <c r="J501" s="178">
        <f>BK501</f>
        <v>0</v>
      </c>
      <c r="K501" s="164"/>
      <c r="L501" s="169"/>
      <c r="M501" s="170"/>
      <c r="N501" s="171"/>
      <c r="O501" s="171"/>
      <c r="P501" s="172">
        <f>SUM(P502:P525)</f>
        <v>0</v>
      </c>
      <c r="Q501" s="171"/>
      <c r="R501" s="172">
        <f>SUM(R502:R525)</f>
        <v>0.13162380000000001</v>
      </c>
      <c r="S501" s="171"/>
      <c r="T501" s="173">
        <f>SUM(T502:T525)</f>
        <v>0.26524999999999999</v>
      </c>
      <c r="AR501" s="174" t="s">
        <v>77</v>
      </c>
      <c r="AT501" s="175" t="s">
        <v>67</v>
      </c>
      <c r="AU501" s="175" t="s">
        <v>75</v>
      </c>
      <c r="AY501" s="174" t="s">
        <v>159</v>
      </c>
      <c r="BK501" s="176">
        <f>SUM(BK502:BK525)</f>
        <v>0</v>
      </c>
    </row>
    <row r="502" spans="1:65" s="2" customFormat="1" ht="24">
      <c r="A502" s="35"/>
      <c r="B502" s="36"/>
      <c r="C502" s="179" t="s">
        <v>865</v>
      </c>
      <c r="D502" s="179" t="s">
        <v>161</v>
      </c>
      <c r="E502" s="180" t="s">
        <v>866</v>
      </c>
      <c r="F502" s="181" t="s">
        <v>867</v>
      </c>
      <c r="G502" s="182" t="s">
        <v>164</v>
      </c>
      <c r="H502" s="183">
        <v>40.700000000000003</v>
      </c>
      <c r="I502" s="184"/>
      <c r="J502" s="185">
        <f>ROUND(I502*H502,2)</f>
        <v>0</v>
      </c>
      <c r="K502" s="181" t="s">
        <v>165</v>
      </c>
      <c r="L502" s="40"/>
      <c r="M502" s="186" t="s">
        <v>19</v>
      </c>
      <c r="N502" s="187" t="s">
        <v>39</v>
      </c>
      <c r="O502" s="65"/>
      <c r="P502" s="188">
        <f>O502*H502</f>
        <v>0</v>
      </c>
      <c r="Q502" s="188">
        <v>0</v>
      </c>
      <c r="R502" s="188">
        <f>Q502*H502</f>
        <v>0</v>
      </c>
      <c r="S502" s="188">
        <v>0</v>
      </c>
      <c r="T502" s="189">
        <f>S502*H502</f>
        <v>0</v>
      </c>
      <c r="U502" s="35"/>
      <c r="V502" s="35"/>
      <c r="W502" s="35"/>
      <c r="X502" s="35"/>
      <c r="Y502" s="35"/>
      <c r="Z502" s="35"/>
      <c r="AA502" s="35"/>
      <c r="AB502" s="35"/>
      <c r="AC502" s="35"/>
      <c r="AD502" s="35"/>
      <c r="AE502" s="35"/>
      <c r="AR502" s="190" t="s">
        <v>249</v>
      </c>
      <c r="AT502" s="190" t="s">
        <v>161</v>
      </c>
      <c r="AU502" s="190" t="s">
        <v>77</v>
      </c>
      <c r="AY502" s="18" t="s">
        <v>159</v>
      </c>
      <c r="BE502" s="191">
        <f>IF(N502="základní",J502,0)</f>
        <v>0</v>
      </c>
      <c r="BF502" s="191">
        <f>IF(N502="snížená",J502,0)</f>
        <v>0</v>
      </c>
      <c r="BG502" s="191">
        <f>IF(N502="zákl. přenesená",J502,0)</f>
        <v>0</v>
      </c>
      <c r="BH502" s="191">
        <f>IF(N502="sníž. přenesená",J502,0)</f>
        <v>0</v>
      </c>
      <c r="BI502" s="191">
        <f>IF(N502="nulová",J502,0)</f>
        <v>0</v>
      </c>
      <c r="BJ502" s="18" t="s">
        <v>75</v>
      </c>
      <c r="BK502" s="191">
        <f>ROUND(I502*H502,2)</f>
        <v>0</v>
      </c>
      <c r="BL502" s="18" t="s">
        <v>249</v>
      </c>
      <c r="BM502" s="190" t="s">
        <v>868</v>
      </c>
    </row>
    <row r="503" spans="1:65" s="13" customFormat="1" ht="11.25">
      <c r="B503" s="192"/>
      <c r="C503" s="193"/>
      <c r="D503" s="194" t="s">
        <v>168</v>
      </c>
      <c r="E503" s="195" t="s">
        <v>19</v>
      </c>
      <c r="F503" s="196" t="s">
        <v>274</v>
      </c>
      <c r="G503" s="193"/>
      <c r="H503" s="197">
        <v>19.5</v>
      </c>
      <c r="I503" s="198"/>
      <c r="J503" s="193"/>
      <c r="K503" s="193"/>
      <c r="L503" s="199"/>
      <c r="M503" s="200"/>
      <c r="N503" s="201"/>
      <c r="O503" s="201"/>
      <c r="P503" s="201"/>
      <c r="Q503" s="201"/>
      <c r="R503" s="201"/>
      <c r="S503" s="201"/>
      <c r="T503" s="202"/>
      <c r="AT503" s="203" t="s">
        <v>168</v>
      </c>
      <c r="AU503" s="203" t="s">
        <v>77</v>
      </c>
      <c r="AV503" s="13" t="s">
        <v>77</v>
      </c>
      <c r="AW503" s="13" t="s">
        <v>30</v>
      </c>
      <c r="AX503" s="13" t="s">
        <v>68</v>
      </c>
      <c r="AY503" s="203" t="s">
        <v>159</v>
      </c>
    </row>
    <row r="504" spans="1:65" s="13" customFormat="1" ht="11.25">
      <c r="B504" s="192"/>
      <c r="C504" s="193"/>
      <c r="D504" s="194" t="s">
        <v>168</v>
      </c>
      <c r="E504" s="195" t="s">
        <v>19</v>
      </c>
      <c r="F504" s="196" t="s">
        <v>869</v>
      </c>
      <c r="G504" s="193"/>
      <c r="H504" s="197">
        <v>17.2</v>
      </c>
      <c r="I504" s="198"/>
      <c r="J504" s="193"/>
      <c r="K504" s="193"/>
      <c r="L504" s="199"/>
      <c r="M504" s="200"/>
      <c r="N504" s="201"/>
      <c r="O504" s="201"/>
      <c r="P504" s="201"/>
      <c r="Q504" s="201"/>
      <c r="R504" s="201"/>
      <c r="S504" s="201"/>
      <c r="T504" s="202"/>
      <c r="AT504" s="203" t="s">
        <v>168</v>
      </c>
      <c r="AU504" s="203" t="s">
        <v>77</v>
      </c>
      <c r="AV504" s="13" t="s">
        <v>77</v>
      </c>
      <c r="AW504" s="13" t="s">
        <v>30</v>
      </c>
      <c r="AX504" s="13" t="s">
        <v>68</v>
      </c>
      <c r="AY504" s="203" t="s">
        <v>159</v>
      </c>
    </row>
    <row r="505" spans="1:65" s="13" customFormat="1" ht="11.25">
      <c r="B505" s="192"/>
      <c r="C505" s="193"/>
      <c r="D505" s="194" t="s">
        <v>168</v>
      </c>
      <c r="E505" s="195" t="s">
        <v>19</v>
      </c>
      <c r="F505" s="196" t="s">
        <v>870</v>
      </c>
      <c r="G505" s="193"/>
      <c r="H505" s="197">
        <v>4</v>
      </c>
      <c r="I505" s="198"/>
      <c r="J505" s="193"/>
      <c r="K505" s="193"/>
      <c r="L505" s="199"/>
      <c r="M505" s="200"/>
      <c r="N505" s="201"/>
      <c r="O505" s="201"/>
      <c r="P505" s="201"/>
      <c r="Q505" s="201"/>
      <c r="R505" s="201"/>
      <c r="S505" s="201"/>
      <c r="T505" s="202"/>
      <c r="AT505" s="203" t="s">
        <v>168</v>
      </c>
      <c r="AU505" s="203" t="s">
        <v>77</v>
      </c>
      <c r="AV505" s="13" t="s">
        <v>77</v>
      </c>
      <c r="AW505" s="13" t="s">
        <v>30</v>
      </c>
      <c r="AX505" s="13" t="s">
        <v>68</v>
      </c>
      <c r="AY505" s="203" t="s">
        <v>159</v>
      </c>
    </row>
    <row r="506" spans="1:65" s="14" customFormat="1" ht="11.25">
      <c r="B506" s="204"/>
      <c r="C506" s="205"/>
      <c r="D506" s="194" t="s">
        <v>168</v>
      </c>
      <c r="E506" s="206" t="s">
        <v>19</v>
      </c>
      <c r="F506" s="207" t="s">
        <v>171</v>
      </c>
      <c r="G506" s="205"/>
      <c r="H506" s="208">
        <v>40.700000000000003</v>
      </c>
      <c r="I506" s="209"/>
      <c r="J506" s="205"/>
      <c r="K506" s="205"/>
      <c r="L506" s="210"/>
      <c r="M506" s="211"/>
      <c r="N506" s="212"/>
      <c r="O506" s="212"/>
      <c r="P506" s="212"/>
      <c r="Q506" s="212"/>
      <c r="R506" s="212"/>
      <c r="S506" s="212"/>
      <c r="T506" s="213"/>
      <c r="AT506" s="214" t="s">
        <v>168</v>
      </c>
      <c r="AU506" s="214" t="s">
        <v>77</v>
      </c>
      <c r="AV506" s="14" t="s">
        <v>166</v>
      </c>
      <c r="AW506" s="14" t="s">
        <v>30</v>
      </c>
      <c r="AX506" s="14" t="s">
        <v>75</v>
      </c>
      <c r="AY506" s="214" t="s">
        <v>159</v>
      </c>
    </row>
    <row r="507" spans="1:65" s="2" customFormat="1" ht="16.5" customHeight="1">
      <c r="A507" s="35"/>
      <c r="B507" s="36"/>
      <c r="C507" s="179" t="s">
        <v>871</v>
      </c>
      <c r="D507" s="179" t="s">
        <v>161</v>
      </c>
      <c r="E507" s="180" t="s">
        <v>872</v>
      </c>
      <c r="F507" s="181" t="s">
        <v>873</v>
      </c>
      <c r="G507" s="182" t="s">
        <v>164</v>
      </c>
      <c r="H507" s="183">
        <v>40.700000000000003</v>
      </c>
      <c r="I507" s="184"/>
      <c r="J507" s="185">
        <f>ROUND(I507*H507,2)</f>
        <v>0</v>
      </c>
      <c r="K507" s="181" t="s">
        <v>165</v>
      </c>
      <c r="L507" s="40"/>
      <c r="M507" s="186" t="s">
        <v>19</v>
      </c>
      <c r="N507" s="187" t="s">
        <v>39</v>
      </c>
      <c r="O507" s="65"/>
      <c r="P507" s="188">
        <f>O507*H507</f>
        <v>0</v>
      </c>
      <c r="Q507" s="188">
        <v>0</v>
      </c>
      <c r="R507" s="188">
        <f>Q507*H507</f>
        <v>0</v>
      </c>
      <c r="S507" s="188">
        <v>0</v>
      </c>
      <c r="T507" s="189">
        <f>S507*H507</f>
        <v>0</v>
      </c>
      <c r="U507" s="35"/>
      <c r="V507" s="35"/>
      <c r="W507" s="35"/>
      <c r="X507" s="35"/>
      <c r="Y507" s="35"/>
      <c r="Z507" s="35"/>
      <c r="AA507" s="35"/>
      <c r="AB507" s="35"/>
      <c r="AC507" s="35"/>
      <c r="AD507" s="35"/>
      <c r="AE507" s="35"/>
      <c r="AR507" s="190" t="s">
        <v>249</v>
      </c>
      <c r="AT507" s="190" t="s">
        <v>161</v>
      </c>
      <c r="AU507" s="190" t="s">
        <v>77</v>
      </c>
      <c r="AY507" s="18" t="s">
        <v>159</v>
      </c>
      <c r="BE507" s="191">
        <f>IF(N507="základní",J507,0)</f>
        <v>0</v>
      </c>
      <c r="BF507" s="191">
        <f>IF(N507="snížená",J507,0)</f>
        <v>0</v>
      </c>
      <c r="BG507" s="191">
        <f>IF(N507="zákl. přenesená",J507,0)</f>
        <v>0</v>
      </c>
      <c r="BH507" s="191">
        <f>IF(N507="sníž. přenesená",J507,0)</f>
        <v>0</v>
      </c>
      <c r="BI507" s="191">
        <f>IF(N507="nulová",J507,0)</f>
        <v>0</v>
      </c>
      <c r="BJ507" s="18" t="s">
        <v>75</v>
      </c>
      <c r="BK507" s="191">
        <f>ROUND(I507*H507,2)</f>
        <v>0</v>
      </c>
      <c r="BL507" s="18" t="s">
        <v>249</v>
      </c>
      <c r="BM507" s="190" t="s">
        <v>874</v>
      </c>
    </row>
    <row r="508" spans="1:65" s="2" customFormat="1" ht="33" customHeight="1">
      <c r="A508" s="35"/>
      <c r="B508" s="36"/>
      <c r="C508" s="179" t="s">
        <v>875</v>
      </c>
      <c r="D508" s="179" t="s">
        <v>161</v>
      </c>
      <c r="E508" s="180" t="s">
        <v>876</v>
      </c>
      <c r="F508" s="181" t="s">
        <v>877</v>
      </c>
      <c r="G508" s="182" t="s">
        <v>164</v>
      </c>
      <c r="H508" s="183">
        <v>40.700000000000003</v>
      </c>
      <c r="I508" s="184"/>
      <c r="J508" s="185">
        <f>ROUND(I508*H508,2)</f>
        <v>0</v>
      </c>
      <c r="K508" s="181" t="s">
        <v>165</v>
      </c>
      <c r="L508" s="40"/>
      <c r="M508" s="186" t="s">
        <v>19</v>
      </c>
      <c r="N508" s="187" t="s">
        <v>39</v>
      </c>
      <c r="O508" s="65"/>
      <c r="P508" s="188">
        <f>O508*H508</f>
        <v>0</v>
      </c>
      <c r="Q508" s="188">
        <v>3.0000000000000001E-5</v>
      </c>
      <c r="R508" s="188">
        <f>Q508*H508</f>
        <v>1.2210000000000001E-3</v>
      </c>
      <c r="S508" s="188">
        <v>0</v>
      </c>
      <c r="T508" s="189">
        <f>S508*H508</f>
        <v>0</v>
      </c>
      <c r="U508" s="35"/>
      <c r="V508" s="35"/>
      <c r="W508" s="35"/>
      <c r="X508" s="35"/>
      <c r="Y508" s="35"/>
      <c r="Z508" s="35"/>
      <c r="AA508" s="35"/>
      <c r="AB508" s="35"/>
      <c r="AC508" s="35"/>
      <c r="AD508" s="35"/>
      <c r="AE508" s="35"/>
      <c r="AR508" s="190" t="s">
        <v>249</v>
      </c>
      <c r="AT508" s="190" t="s">
        <v>161</v>
      </c>
      <c r="AU508" s="190" t="s">
        <v>77</v>
      </c>
      <c r="AY508" s="18" t="s">
        <v>159</v>
      </c>
      <c r="BE508" s="191">
        <f>IF(N508="základní",J508,0)</f>
        <v>0</v>
      </c>
      <c r="BF508" s="191">
        <f>IF(N508="snížená",J508,0)</f>
        <v>0</v>
      </c>
      <c r="BG508" s="191">
        <f>IF(N508="zákl. přenesená",J508,0)</f>
        <v>0</v>
      </c>
      <c r="BH508" s="191">
        <f>IF(N508="sníž. přenesená",J508,0)</f>
        <v>0</v>
      </c>
      <c r="BI508" s="191">
        <f>IF(N508="nulová",J508,0)</f>
        <v>0</v>
      </c>
      <c r="BJ508" s="18" t="s">
        <v>75</v>
      </c>
      <c r="BK508" s="191">
        <f>ROUND(I508*H508,2)</f>
        <v>0</v>
      </c>
      <c r="BL508" s="18" t="s">
        <v>249</v>
      </c>
      <c r="BM508" s="190" t="s">
        <v>878</v>
      </c>
    </row>
    <row r="509" spans="1:65" s="2" customFormat="1" ht="24">
      <c r="A509" s="35"/>
      <c r="B509" s="36"/>
      <c r="C509" s="179" t="s">
        <v>879</v>
      </c>
      <c r="D509" s="179" t="s">
        <v>161</v>
      </c>
      <c r="E509" s="180" t="s">
        <v>880</v>
      </c>
      <c r="F509" s="181" t="s">
        <v>881</v>
      </c>
      <c r="G509" s="182" t="s">
        <v>164</v>
      </c>
      <c r="H509" s="183">
        <v>106.1</v>
      </c>
      <c r="I509" s="184"/>
      <c r="J509" s="185">
        <f>ROUND(I509*H509,2)</f>
        <v>0</v>
      </c>
      <c r="K509" s="181" t="s">
        <v>165</v>
      </c>
      <c r="L509" s="40"/>
      <c r="M509" s="186" t="s">
        <v>19</v>
      </c>
      <c r="N509" s="187" t="s">
        <v>39</v>
      </c>
      <c r="O509" s="65"/>
      <c r="P509" s="188">
        <f>O509*H509</f>
        <v>0</v>
      </c>
      <c r="Q509" s="188">
        <v>0</v>
      </c>
      <c r="R509" s="188">
        <f>Q509*H509</f>
        <v>0</v>
      </c>
      <c r="S509" s="188">
        <v>2.5000000000000001E-3</v>
      </c>
      <c r="T509" s="189">
        <f>S509*H509</f>
        <v>0.26524999999999999</v>
      </c>
      <c r="U509" s="35"/>
      <c r="V509" s="35"/>
      <c r="W509" s="35"/>
      <c r="X509" s="35"/>
      <c r="Y509" s="35"/>
      <c r="Z509" s="35"/>
      <c r="AA509" s="35"/>
      <c r="AB509" s="35"/>
      <c r="AC509" s="35"/>
      <c r="AD509" s="35"/>
      <c r="AE509" s="35"/>
      <c r="AR509" s="190" t="s">
        <v>249</v>
      </c>
      <c r="AT509" s="190" t="s">
        <v>161</v>
      </c>
      <c r="AU509" s="190" t="s">
        <v>77</v>
      </c>
      <c r="AY509" s="18" t="s">
        <v>159</v>
      </c>
      <c r="BE509" s="191">
        <f>IF(N509="základní",J509,0)</f>
        <v>0</v>
      </c>
      <c r="BF509" s="191">
        <f>IF(N509="snížená",J509,0)</f>
        <v>0</v>
      </c>
      <c r="BG509" s="191">
        <f>IF(N509="zákl. přenesená",J509,0)</f>
        <v>0</v>
      </c>
      <c r="BH509" s="191">
        <f>IF(N509="sníž. přenesená",J509,0)</f>
        <v>0</v>
      </c>
      <c r="BI509" s="191">
        <f>IF(N509="nulová",J509,0)</f>
        <v>0</v>
      </c>
      <c r="BJ509" s="18" t="s">
        <v>75</v>
      </c>
      <c r="BK509" s="191">
        <f>ROUND(I509*H509,2)</f>
        <v>0</v>
      </c>
      <c r="BL509" s="18" t="s">
        <v>249</v>
      </c>
      <c r="BM509" s="190" t="s">
        <v>882</v>
      </c>
    </row>
    <row r="510" spans="1:65" s="13" customFormat="1" ht="11.25">
      <c r="B510" s="192"/>
      <c r="C510" s="193"/>
      <c r="D510" s="194" t="s">
        <v>168</v>
      </c>
      <c r="E510" s="195" t="s">
        <v>19</v>
      </c>
      <c r="F510" s="196" t="s">
        <v>270</v>
      </c>
      <c r="G510" s="193"/>
      <c r="H510" s="197">
        <v>13.1</v>
      </c>
      <c r="I510" s="198"/>
      <c r="J510" s="193"/>
      <c r="K510" s="193"/>
      <c r="L510" s="199"/>
      <c r="M510" s="200"/>
      <c r="N510" s="201"/>
      <c r="O510" s="201"/>
      <c r="P510" s="201"/>
      <c r="Q510" s="201"/>
      <c r="R510" s="201"/>
      <c r="S510" s="201"/>
      <c r="T510" s="202"/>
      <c r="AT510" s="203" t="s">
        <v>168</v>
      </c>
      <c r="AU510" s="203" t="s">
        <v>77</v>
      </c>
      <c r="AV510" s="13" t="s">
        <v>77</v>
      </c>
      <c r="AW510" s="13" t="s">
        <v>30</v>
      </c>
      <c r="AX510" s="13" t="s">
        <v>68</v>
      </c>
      <c r="AY510" s="203" t="s">
        <v>159</v>
      </c>
    </row>
    <row r="511" spans="1:65" s="13" customFormat="1" ht="11.25">
      <c r="B511" s="192"/>
      <c r="C511" s="193"/>
      <c r="D511" s="194" t="s">
        <v>168</v>
      </c>
      <c r="E511" s="195" t="s">
        <v>19</v>
      </c>
      <c r="F511" s="196" t="s">
        <v>384</v>
      </c>
      <c r="G511" s="193"/>
      <c r="H511" s="197">
        <v>13</v>
      </c>
      <c r="I511" s="198"/>
      <c r="J511" s="193"/>
      <c r="K511" s="193"/>
      <c r="L511" s="199"/>
      <c r="M511" s="200"/>
      <c r="N511" s="201"/>
      <c r="O511" s="201"/>
      <c r="P511" s="201"/>
      <c r="Q511" s="201"/>
      <c r="R511" s="201"/>
      <c r="S511" s="201"/>
      <c r="T511" s="202"/>
      <c r="AT511" s="203" t="s">
        <v>168</v>
      </c>
      <c r="AU511" s="203" t="s">
        <v>77</v>
      </c>
      <c r="AV511" s="13" t="s">
        <v>77</v>
      </c>
      <c r="AW511" s="13" t="s">
        <v>30</v>
      </c>
      <c r="AX511" s="13" t="s">
        <v>68</v>
      </c>
      <c r="AY511" s="203" t="s">
        <v>159</v>
      </c>
    </row>
    <row r="512" spans="1:65" s="13" customFormat="1" ht="11.25">
      <c r="B512" s="192"/>
      <c r="C512" s="193"/>
      <c r="D512" s="194" t="s">
        <v>168</v>
      </c>
      <c r="E512" s="195" t="s">
        <v>19</v>
      </c>
      <c r="F512" s="196" t="s">
        <v>272</v>
      </c>
      <c r="G512" s="193"/>
      <c r="H512" s="197">
        <v>9.1</v>
      </c>
      <c r="I512" s="198"/>
      <c r="J512" s="193"/>
      <c r="K512" s="193"/>
      <c r="L512" s="199"/>
      <c r="M512" s="200"/>
      <c r="N512" s="201"/>
      <c r="O512" s="201"/>
      <c r="P512" s="201"/>
      <c r="Q512" s="201"/>
      <c r="R512" s="201"/>
      <c r="S512" s="201"/>
      <c r="T512" s="202"/>
      <c r="AT512" s="203" t="s">
        <v>168</v>
      </c>
      <c r="AU512" s="203" t="s">
        <v>77</v>
      </c>
      <c r="AV512" s="13" t="s">
        <v>77</v>
      </c>
      <c r="AW512" s="13" t="s">
        <v>30</v>
      </c>
      <c r="AX512" s="13" t="s">
        <v>68</v>
      </c>
      <c r="AY512" s="203" t="s">
        <v>159</v>
      </c>
    </row>
    <row r="513" spans="1:65" s="13" customFormat="1" ht="11.25">
      <c r="B513" s="192"/>
      <c r="C513" s="193"/>
      <c r="D513" s="194" t="s">
        <v>168</v>
      </c>
      <c r="E513" s="195" t="s">
        <v>19</v>
      </c>
      <c r="F513" s="196" t="s">
        <v>273</v>
      </c>
      <c r="G513" s="193"/>
      <c r="H513" s="197">
        <v>17.899999999999999</v>
      </c>
      <c r="I513" s="198"/>
      <c r="J513" s="193"/>
      <c r="K513" s="193"/>
      <c r="L513" s="199"/>
      <c r="M513" s="200"/>
      <c r="N513" s="201"/>
      <c r="O513" s="201"/>
      <c r="P513" s="201"/>
      <c r="Q513" s="201"/>
      <c r="R513" s="201"/>
      <c r="S513" s="201"/>
      <c r="T513" s="202"/>
      <c r="AT513" s="203" t="s">
        <v>168</v>
      </c>
      <c r="AU513" s="203" t="s">
        <v>77</v>
      </c>
      <c r="AV513" s="13" t="s">
        <v>77</v>
      </c>
      <c r="AW513" s="13" t="s">
        <v>30</v>
      </c>
      <c r="AX513" s="13" t="s">
        <v>68</v>
      </c>
      <c r="AY513" s="203" t="s">
        <v>159</v>
      </c>
    </row>
    <row r="514" spans="1:65" s="13" customFormat="1" ht="11.25">
      <c r="B514" s="192"/>
      <c r="C514" s="193"/>
      <c r="D514" s="194" t="s">
        <v>168</v>
      </c>
      <c r="E514" s="195" t="s">
        <v>19</v>
      </c>
      <c r="F514" s="196" t="s">
        <v>274</v>
      </c>
      <c r="G514" s="193"/>
      <c r="H514" s="197">
        <v>19.5</v>
      </c>
      <c r="I514" s="198"/>
      <c r="J514" s="193"/>
      <c r="K514" s="193"/>
      <c r="L514" s="199"/>
      <c r="M514" s="200"/>
      <c r="N514" s="201"/>
      <c r="O514" s="201"/>
      <c r="P514" s="201"/>
      <c r="Q514" s="201"/>
      <c r="R514" s="201"/>
      <c r="S514" s="201"/>
      <c r="T514" s="202"/>
      <c r="AT514" s="203" t="s">
        <v>168</v>
      </c>
      <c r="AU514" s="203" t="s">
        <v>77</v>
      </c>
      <c r="AV514" s="13" t="s">
        <v>77</v>
      </c>
      <c r="AW514" s="13" t="s">
        <v>30</v>
      </c>
      <c r="AX514" s="13" t="s">
        <v>68</v>
      </c>
      <c r="AY514" s="203" t="s">
        <v>159</v>
      </c>
    </row>
    <row r="515" spans="1:65" s="13" customFormat="1" ht="11.25">
      <c r="B515" s="192"/>
      <c r="C515" s="193"/>
      <c r="D515" s="194" t="s">
        <v>168</v>
      </c>
      <c r="E515" s="195" t="s">
        <v>19</v>
      </c>
      <c r="F515" s="196" t="s">
        <v>385</v>
      </c>
      <c r="G515" s="193"/>
      <c r="H515" s="197">
        <v>21.7</v>
      </c>
      <c r="I515" s="198"/>
      <c r="J515" s="193"/>
      <c r="K515" s="193"/>
      <c r="L515" s="199"/>
      <c r="M515" s="200"/>
      <c r="N515" s="201"/>
      <c r="O515" s="201"/>
      <c r="P515" s="201"/>
      <c r="Q515" s="201"/>
      <c r="R515" s="201"/>
      <c r="S515" s="201"/>
      <c r="T515" s="202"/>
      <c r="AT515" s="203" t="s">
        <v>168</v>
      </c>
      <c r="AU515" s="203" t="s">
        <v>77</v>
      </c>
      <c r="AV515" s="13" t="s">
        <v>77</v>
      </c>
      <c r="AW515" s="13" t="s">
        <v>30</v>
      </c>
      <c r="AX515" s="13" t="s">
        <v>68</v>
      </c>
      <c r="AY515" s="203" t="s">
        <v>159</v>
      </c>
    </row>
    <row r="516" spans="1:65" s="13" customFormat="1" ht="11.25">
      <c r="B516" s="192"/>
      <c r="C516" s="193"/>
      <c r="D516" s="194" t="s">
        <v>168</v>
      </c>
      <c r="E516" s="195" t="s">
        <v>19</v>
      </c>
      <c r="F516" s="196" t="s">
        <v>883</v>
      </c>
      <c r="G516" s="193"/>
      <c r="H516" s="197">
        <v>11.8</v>
      </c>
      <c r="I516" s="198"/>
      <c r="J516" s="193"/>
      <c r="K516" s="193"/>
      <c r="L516" s="199"/>
      <c r="M516" s="200"/>
      <c r="N516" s="201"/>
      <c r="O516" s="201"/>
      <c r="P516" s="201"/>
      <c r="Q516" s="201"/>
      <c r="R516" s="201"/>
      <c r="S516" s="201"/>
      <c r="T516" s="202"/>
      <c r="AT516" s="203" t="s">
        <v>168</v>
      </c>
      <c r="AU516" s="203" t="s">
        <v>77</v>
      </c>
      <c r="AV516" s="13" t="s">
        <v>77</v>
      </c>
      <c r="AW516" s="13" t="s">
        <v>30</v>
      </c>
      <c r="AX516" s="13" t="s">
        <v>68</v>
      </c>
      <c r="AY516" s="203" t="s">
        <v>159</v>
      </c>
    </row>
    <row r="517" spans="1:65" s="14" customFormat="1" ht="11.25">
      <c r="B517" s="204"/>
      <c r="C517" s="205"/>
      <c r="D517" s="194" t="s">
        <v>168</v>
      </c>
      <c r="E517" s="206" t="s">
        <v>19</v>
      </c>
      <c r="F517" s="207" t="s">
        <v>171</v>
      </c>
      <c r="G517" s="205"/>
      <c r="H517" s="208">
        <v>106.1</v>
      </c>
      <c r="I517" s="209"/>
      <c r="J517" s="205"/>
      <c r="K517" s="205"/>
      <c r="L517" s="210"/>
      <c r="M517" s="211"/>
      <c r="N517" s="212"/>
      <c r="O517" s="212"/>
      <c r="P517" s="212"/>
      <c r="Q517" s="212"/>
      <c r="R517" s="212"/>
      <c r="S517" s="212"/>
      <c r="T517" s="213"/>
      <c r="AT517" s="214" t="s">
        <v>168</v>
      </c>
      <c r="AU517" s="214" t="s">
        <v>77</v>
      </c>
      <c r="AV517" s="14" t="s">
        <v>166</v>
      </c>
      <c r="AW517" s="14" t="s">
        <v>30</v>
      </c>
      <c r="AX517" s="14" t="s">
        <v>75</v>
      </c>
      <c r="AY517" s="214" t="s">
        <v>159</v>
      </c>
    </row>
    <row r="518" spans="1:65" s="2" customFormat="1" ht="24">
      <c r="A518" s="35"/>
      <c r="B518" s="36"/>
      <c r="C518" s="179" t="s">
        <v>884</v>
      </c>
      <c r="D518" s="179" t="s">
        <v>161</v>
      </c>
      <c r="E518" s="180" t="s">
        <v>885</v>
      </c>
      <c r="F518" s="181" t="s">
        <v>886</v>
      </c>
      <c r="G518" s="182" t="s">
        <v>164</v>
      </c>
      <c r="H518" s="183">
        <v>40.700000000000003</v>
      </c>
      <c r="I518" s="184"/>
      <c r="J518" s="185">
        <f>ROUND(I518*H518,2)</f>
        <v>0</v>
      </c>
      <c r="K518" s="181" t="s">
        <v>165</v>
      </c>
      <c r="L518" s="40"/>
      <c r="M518" s="186" t="s">
        <v>19</v>
      </c>
      <c r="N518" s="187" t="s">
        <v>39</v>
      </c>
      <c r="O518" s="65"/>
      <c r="P518" s="188">
        <f>O518*H518</f>
        <v>0</v>
      </c>
      <c r="Q518" s="188">
        <v>2.9999999999999997E-4</v>
      </c>
      <c r="R518" s="188">
        <f>Q518*H518</f>
        <v>1.221E-2</v>
      </c>
      <c r="S518" s="188">
        <v>0</v>
      </c>
      <c r="T518" s="189">
        <f>S518*H518</f>
        <v>0</v>
      </c>
      <c r="U518" s="35"/>
      <c r="V518" s="35"/>
      <c r="W518" s="35"/>
      <c r="X518" s="35"/>
      <c r="Y518" s="35"/>
      <c r="Z518" s="35"/>
      <c r="AA518" s="35"/>
      <c r="AB518" s="35"/>
      <c r="AC518" s="35"/>
      <c r="AD518" s="35"/>
      <c r="AE518" s="35"/>
      <c r="AR518" s="190" t="s">
        <v>249</v>
      </c>
      <c r="AT518" s="190" t="s">
        <v>161</v>
      </c>
      <c r="AU518" s="190" t="s">
        <v>77</v>
      </c>
      <c r="AY518" s="18" t="s">
        <v>159</v>
      </c>
      <c r="BE518" s="191">
        <f>IF(N518="základní",J518,0)</f>
        <v>0</v>
      </c>
      <c r="BF518" s="191">
        <f>IF(N518="snížená",J518,0)</f>
        <v>0</v>
      </c>
      <c r="BG518" s="191">
        <f>IF(N518="zákl. přenesená",J518,0)</f>
        <v>0</v>
      </c>
      <c r="BH518" s="191">
        <f>IF(N518="sníž. přenesená",J518,0)</f>
        <v>0</v>
      </c>
      <c r="BI518" s="191">
        <f>IF(N518="nulová",J518,0)</f>
        <v>0</v>
      </c>
      <c r="BJ518" s="18" t="s">
        <v>75</v>
      </c>
      <c r="BK518" s="191">
        <f>ROUND(I518*H518,2)</f>
        <v>0</v>
      </c>
      <c r="BL518" s="18" t="s">
        <v>249</v>
      </c>
      <c r="BM518" s="190" t="s">
        <v>887</v>
      </c>
    </row>
    <row r="519" spans="1:65" s="13" customFormat="1" ht="11.25">
      <c r="B519" s="192"/>
      <c r="C519" s="193"/>
      <c r="D519" s="194" t="s">
        <v>168</v>
      </c>
      <c r="E519" s="195" t="s">
        <v>19</v>
      </c>
      <c r="F519" s="196" t="s">
        <v>274</v>
      </c>
      <c r="G519" s="193"/>
      <c r="H519" s="197">
        <v>19.5</v>
      </c>
      <c r="I519" s="198"/>
      <c r="J519" s="193"/>
      <c r="K519" s="193"/>
      <c r="L519" s="199"/>
      <c r="M519" s="200"/>
      <c r="N519" s="201"/>
      <c r="O519" s="201"/>
      <c r="P519" s="201"/>
      <c r="Q519" s="201"/>
      <c r="R519" s="201"/>
      <c r="S519" s="201"/>
      <c r="T519" s="202"/>
      <c r="AT519" s="203" t="s">
        <v>168</v>
      </c>
      <c r="AU519" s="203" t="s">
        <v>77</v>
      </c>
      <c r="AV519" s="13" t="s">
        <v>77</v>
      </c>
      <c r="AW519" s="13" t="s">
        <v>30</v>
      </c>
      <c r="AX519" s="13" t="s">
        <v>68</v>
      </c>
      <c r="AY519" s="203" t="s">
        <v>159</v>
      </c>
    </row>
    <row r="520" spans="1:65" s="13" customFormat="1" ht="11.25">
      <c r="B520" s="192"/>
      <c r="C520" s="193"/>
      <c r="D520" s="194" t="s">
        <v>168</v>
      </c>
      <c r="E520" s="195" t="s">
        <v>19</v>
      </c>
      <c r="F520" s="196" t="s">
        <v>869</v>
      </c>
      <c r="G520" s="193"/>
      <c r="H520" s="197">
        <v>17.2</v>
      </c>
      <c r="I520" s="198"/>
      <c r="J520" s="193"/>
      <c r="K520" s="193"/>
      <c r="L520" s="199"/>
      <c r="M520" s="200"/>
      <c r="N520" s="201"/>
      <c r="O520" s="201"/>
      <c r="P520" s="201"/>
      <c r="Q520" s="201"/>
      <c r="R520" s="201"/>
      <c r="S520" s="201"/>
      <c r="T520" s="202"/>
      <c r="AT520" s="203" t="s">
        <v>168</v>
      </c>
      <c r="AU520" s="203" t="s">
        <v>77</v>
      </c>
      <c r="AV520" s="13" t="s">
        <v>77</v>
      </c>
      <c r="AW520" s="13" t="s">
        <v>30</v>
      </c>
      <c r="AX520" s="13" t="s">
        <v>68</v>
      </c>
      <c r="AY520" s="203" t="s">
        <v>159</v>
      </c>
    </row>
    <row r="521" spans="1:65" s="13" customFormat="1" ht="11.25">
      <c r="B521" s="192"/>
      <c r="C521" s="193"/>
      <c r="D521" s="194" t="s">
        <v>168</v>
      </c>
      <c r="E521" s="195" t="s">
        <v>19</v>
      </c>
      <c r="F521" s="196" t="s">
        <v>870</v>
      </c>
      <c r="G521" s="193"/>
      <c r="H521" s="197">
        <v>4</v>
      </c>
      <c r="I521" s="198"/>
      <c r="J521" s="193"/>
      <c r="K521" s="193"/>
      <c r="L521" s="199"/>
      <c r="M521" s="200"/>
      <c r="N521" s="201"/>
      <c r="O521" s="201"/>
      <c r="P521" s="201"/>
      <c r="Q521" s="201"/>
      <c r="R521" s="201"/>
      <c r="S521" s="201"/>
      <c r="T521" s="202"/>
      <c r="AT521" s="203" t="s">
        <v>168</v>
      </c>
      <c r="AU521" s="203" t="s">
        <v>77</v>
      </c>
      <c r="AV521" s="13" t="s">
        <v>77</v>
      </c>
      <c r="AW521" s="13" t="s">
        <v>30</v>
      </c>
      <c r="AX521" s="13" t="s">
        <v>68</v>
      </c>
      <c r="AY521" s="203" t="s">
        <v>159</v>
      </c>
    </row>
    <row r="522" spans="1:65" s="14" customFormat="1" ht="11.25">
      <c r="B522" s="204"/>
      <c r="C522" s="205"/>
      <c r="D522" s="194" t="s">
        <v>168</v>
      </c>
      <c r="E522" s="206" t="s">
        <v>19</v>
      </c>
      <c r="F522" s="207" t="s">
        <v>171</v>
      </c>
      <c r="G522" s="205"/>
      <c r="H522" s="208">
        <v>40.700000000000003</v>
      </c>
      <c r="I522" s="209"/>
      <c r="J522" s="205"/>
      <c r="K522" s="205"/>
      <c r="L522" s="210"/>
      <c r="M522" s="211"/>
      <c r="N522" s="212"/>
      <c r="O522" s="212"/>
      <c r="P522" s="212"/>
      <c r="Q522" s="212"/>
      <c r="R522" s="212"/>
      <c r="S522" s="212"/>
      <c r="T522" s="213"/>
      <c r="AT522" s="214" t="s">
        <v>168</v>
      </c>
      <c r="AU522" s="214" t="s">
        <v>77</v>
      </c>
      <c r="AV522" s="14" t="s">
        <v>166</v>
      </c>
      <c r="AW522" s="14" t="s">
        <v>30</v>
      </c>
      <c r="AX522" s="14" t="s">
        <v>75</v>
      </c>
      <c r="AY522" s="214" t="s">
        <v>159</v>
      </c>
    </row>
    <row r="523" spans="1:65" s="2" customFormat="1" ht="16.5" customHeight="1">
      <c r="A523" s="35"/>
      <c r="B523" s="36"/>
      <c r="C523" s="215" t="s">
        <v>888</v>
      </c>
      <c r="D523" s="215" t="s">
        <v>196</v>
      </c>
      <c r="E523" s="216" t="s">
        <v>889</v>
      </c>
      <c r="F523" s="217" t="s">
        <v>890</v>
      </c>
      <c r="G523" s="218" t="s">
        <v>164</v>
      </c>
      <c r="H523" s="219">
        <v>44.77</v>
      </c>
      <c r="I523" s="220"/>
      <c r="J523" s="221">
        <f>ROUND(I523*H523,2)</f>
        <v>0</v>
      </c>
      <c r="K523" s="217" t="s">
        <v>165</v>
      </c>
      <c r="L523" s="222"/>
      <c r="M523" s="223" t="s">
        <v>19</v>
      </c>
      <c r="N523" s="224" t="s">
        <v>39</v>
      </c>
      <c r="O523" s="65"/>
      <c r="P523" s="188">
        <f>O523*H523</f>
        <v>0</v>
      </c>
      <c r="Q523" s="188">
        <v>2.64E-3</v>
      </c>
      <c r="R523" s="188">
        <f>Q523*H523</f>
        <v>0.11819280000000001</v>
      </c>
      <c r="S523" s="188">
        <v>0</v>
      </c>
      <c r="T523" s="189">
        <f>S523*H523</f>
        <v>0</v>
      </c>
      <c r="U523" s="35"/>
      <c r="V523" s="35"/>
      <c r="W523" s="35"/>
      <c r="X523" s="35"/>
      <c r="Y523" s="35"/>
      <c r="Z523" s="35"/>
      <c r="AA523" s="35"/>
      <c r="AB523" s="35"/>
      <c r="AC523" s="35"/>
      <c r="AD523" s="35"/>
      <c r="AE523" s="35"/>
      <c r="AR523" s="190" t="s">
        <v>356</v>
      </c>
      <c r="AT523" s="190" t="s">
        <v>196</v>
      </c>
      <c r="AU523" s="190" t="s">
        <v>77</v>
      </c>
      <c r="AY523" s="18" t="s">
        <v>159</v>
      </c>
      <c r="BE523" s="191">
        <f>IF(N523="základní",J523,0)</f>
        <v>0</v>
      </c>
      <c r="BF523" s="191">
        <f>IF(N523="snížená",J523,0)</f>
        <v>0</v>
      </c>
      <c r="BG523" s="191">
        <f>IF(N523="zákl. přenesená",J523,0)</f>
        <v>0</v>
      </c>
      <c r="BH523" s="191">
        <f>IF(N523="sníž. přenesená",J523,0)</f>
        <v>0</v>
      </c>
      <c r="BI523" s="191">
        <f>IF(N523="nulová",J523,0)</f>
        <v>0</v>
      </c>
      <c r="BJ523" s="18" t="s">
        <v>75</v>
      </c>
      <c r="BK523" s="191">
        <f>ROUND(I523*H523,2)</f>
        <v>0</v>
      </c>
      <c r="BL523" s="18" t="s">
        <v>249</v>
      </c>
      <c r="BM523" s="190" t="s">
        <v>891</v>
      </c>
    </row>
    <row r="524" spans="1:65" s="13" customFormat="1" ht="11.25">
      <c r="B524" s="192"/>
      <c r="C524" s="193"/>
      <c r="D524" s="194" t="s">
        <v>168</v>
      </c>
      <c r="E524" s="193"/>
      <c r="F524" s="196" t="s">
        <v>892</v>
      </c>
      <c r="G524" s="193"/>
      <c r="H524" s="197">
        <v>44.77</v>
      </c>
      <c r="I524" s="198"/>
      <c r="J524" s="193"/>
      <c r="K524" s="193"/>
      <c r="L524" s="199"/>
      <c r="M524" s="200"/>
      <c r="N524" s="201"/>
      <c r="O524" s="201"/>
      <c r="P524" s="201"/>
      <c r="Q524" s="201"/>
      <c r="R524" s="201"/>
      <c r="S524" s="201"/>
      <c r="T524" s="202"/>
      <c r="AT524" s="203" t="s">
        <v>168</v>
      </c>
      <c r="AU524" s="203" t="s">
        <v>77</v>
      </c>
      <c r="AV524" s="13" t="s">
        <v>77</v>
      </c>
      <c r="AW524" s="13" t="s">
        <v>4</v>
      </c>
      <c r="AX524" s="13" t="s">
        <v>75</v>
      </c>
      <c r="AY524" s="203" t="s">
        <v>159</v>
      </c>
    </row>
    <row r="525" spans="1:65" s="2" customFormat="1" ht="48">
      <c r="A525" s="35"/>
      <c r="B525" s="36"/>
      <c r="C525" s="179" t="s">
        <v>893</v>
      </c>
      <c r="D525" s="179" t="s">
        <v>161</v>
      </c>
      <c r="E525" s="180" t="s">
        <v>894</v>
      </c>
      <c r="F525" s="181" t="s">
        <v>895</v>
      </c>
      <c r="G525" s="182" t="s">
        <v>199</v>
      </c>
      <c r="H525" s="183">
        <v>0.13200000000000001</v>
      </c>
      <c r="I525" s="184"/>
      <c r="J525" s="185">
        <f>ROUND(I525*H525,2)</f>
        <v>0</v>
      </c>
      <c r="K525" s="181" t="s">
        <v>165</v>
      </c>
      <c r="L525" s="40"/>
      <c r="M525" s="186" t="s">
        <v>19</v>
      </c>
      <c r="N525" s="187" t="s">
        <v>39</v>
      </c>
      <c r="O525" s="65"/>
      <c r="P525" s="188">
        <f>O525*H525</f>
        <v>0</v>
      </c>
      <c r="Q525" s="188">
        <v>0</v>
      </c>
      <c r="R525" s="188">
        <f>Q525*H525</f>
        <v>0</v>
      </c>
      <c r="S525" s="188">
        <v>0</v>
      </c>
      <c r="T525" s="189">
        <f>S525*H525</f>
        <v>0</v>
      </c>
      <c r="U525" s="35"/>
      <c r="V525" s="35"/>
      <c r="W525" s="35"/>
      <c r="X525" s="35"/>
      <c r="Y525" s="35"/>
      <c r="Z525" s="35"/>
      <c r="AA525" s="35"/>
      <c r="AB525" s="35"/>
      <c r="AC525" s="35"/>
      <c r="AD525" s="35"/>
      <c r="AE525" s="35"/>
      <c r="AR525" s="190" t="s">
        <v>249</v>
      </c>
      <c r="AT525" s="190" t="s">
        <v>161</v>
      </c>
      <c r="AU525" s="190" t="s">
        <v>77</v>
      </c>
      <c r="AY525" s="18" t="s">
        <v>159</v>
      </c>
      <c r="BE525" s="191">
        <f>IF(N525="základní",J525,0)</f>
        <v>0</v>
      </c>
      <c r="BF525" s="191">
        <f>IF(N525="snížená",J525,0)</f>
        <v>0</v>
      </c>
      <c r="BG525" s="191">
        <f>IF(N525="zákl. přenesená",J525,0)</f>
        <v>0</v>
      </c>
      <c r="BH525" s="191">
        <f>IF(N525="sníž. přenesená",J525,0)</f>
        <v>0</v>
      </c>
      <c r="BI525" s="191">
        <f>IF(N525="nulová",J525,0)</f>
        <v>0</v>
      </c>
      <c r="BJ525" s="18" t="s">
        <v>75</v>
      </c>
      <c r="BK525" s="191">
        <f>ROUND(I525*H525,2)</f>
        <v>0</v>
      </c>
      <c r="BL525" s="18" t="s">
        <v>249</v>
      </c>
      <c r="BM525" s="190" t="s">
        <v>896</v>
      </c>
    </row>
    <row r="526" spans="1:65" s="12" customFormat="1" ht="22.9" customHeight="1">
      <c r="B526" s="163"/>
      <c r="C526" s="164"/>
      <c r="D526" s="165" t="s">
        <v>67</v>
      </c>
      <c r="E526" s="177" t="s">
        <v>897</v>
      </c>
      <c r="F526" s="177" t="s">
        <v>898</v>
      </c>
      <c r="G526" s="164"/>
      <c r="H526" s="164"/>
      <c r="I526" s="167"/>
      <c r="J526" s="178">
        <f>BK526</f>
        <v>0</v>
      </c>
      <c r="K526" s="164"/>
      <c r="L526" s="169"/>
      <c r="M526" s="170"/>
      <c r="N526" s="171"/>
      <c r="O526" s="171"/>
      <c r="P526" s="172">
        <f>SUM(P527:P552)</f>
        <v>0</v>
      </c>
      <c r="Q526" s="171"/>
      <c r="R526" s="172">
        <f>SUM(R527:R552)</f>
        <v>1.1168960000000001</v>
      </c>
      <c r="S526" s="171"/>
      <c r="T526" s="173">
        <f>SUM(T527:T552)</f>
        <v>0</v>
      </c>
      <c r="AR526" s="174" t="s">
        <v>77</v>
      </c>
      <c r="AT526" s="175" t="s">
        <v>67</v>
      </c>
      <c r="AU526" s="175" t="s">
        <v>75</v>
      </c>
      <c r="AY526" s="174" t="s">
        <v>159</v>
      </c>
      <c r="BK526" s="176">
        <f>SUM(BK527:BK552)</f>
        <v>0</v>
      </c>
    </row>
    <row r="527" spans="1:65" s="2" customFormat="1" ht="24">
      <c r="A527" s="35"/>
      <c r="B527" s="36"/>
      <c r="C527" s="179" t="s">
        <v>899</v>
      </c>
      <c r="D527" s="179" t="s">
        <v>161</v>
      </c>
      <c r="E527" s="180" t="s">
        <v>900</v>
      </c>
      <c r="F527" s="181" t="s">
        <v>901</v>
      </c>
      <c r="G527" s="182" t="s">
        <v>164</v>
      </c>
      <c r="H527" s="183">
        <v>32.909999999999997</v>
      </c>
      <c r="I527" s="184"/>
      <c r="J527" s="185">
        <f>ROUND(I527*H527,2)</f>
        <v>0</v>
      </c>
      <c r="K527" s="181" t="s">
        <v>165</v>
      </c>
      <c r="L527" s="40"/>
      <c r="M527" s="186" t="s">
        <v>19</v>
      </c>
      <c r="N527" s="187" t="s">
        <v>39</v>
      </c>
      <c r="O527" s="65"/>
      <c r="P527" s="188">
        <f>O527*H527</f>
        <v>0</v>
      </c>
      <c r="Q527" s="188">
        <v>2.9999999999999997E-4</v>
      </c>
      <c r="R527" s="188">
        <f>Q527*H527</f>
        <v>9.8729999999999981E-3</v>
      </c>
      <c r="S527" s="188">
        <v>0</v>
      </c>
      <c r="T527" s="189">
        <f>S527*H527</f>
        <v>0</v>
      </c>
      <c r="U527" s="35"/>
      <c r="V527" s="35"/>
      <c r="W527" s="35"/>
      <c r="X527" s="35"/>
      <c r="Y527" s="35"/>
      <c r="Z527" s="35"/>
      <c r="AA527" s="35"/>
      <c r="AB527" s="35"/>
      <c r="AC527" s="35"/>
      <c r="AD527" s="35"/>
      <c r="AE527" s="35"/>
      <c r="AR527" s="190" t="s">
        <v>249</v>
      </c>
      <c r="AT527" s="190" t="s">
        <v>161</v>
      </c>
      <c r="AU527" s="190" t="s">
        <v>77</v>
      </c>
      <c r="AY527" s="18" t="s">
        <v>159</v>
      </c>
      <c r="BE527" s="191">
        <f>IF(N527="základní",J527,0)</f>
        <v>0</v>
      </c>
      <c r="BF527" s="191">
        <f>IF(N527="snížená",J527,0)</f>
        <v>0</v>
      </c>
      <c r="BG527" s="191">
        <f>IF(N527="zákl. přenesená",J527,0)</f>
        <v>0</v>
      </c>
      <c r="BH527" s="191">
        <f>IF(N527="sníž. přenesená",J527,0)</f>
        <v>0</v>
      </c>
      <c r="BI527" s="191">
        <f>IF(N527="nulová",J527,0)</f>
        <v>0</v>
      </c>
      <c r="BJ527" s="18" t="s">
        <v>75</v>
      </c>
      <c r="BK527" s="191">
        <f>ROUND(I527*H527,2)</f>
        <v>0</v>
      </c>
      <c r="BL527" s="18" t="s">
        <v>249</v>
      </c>
      <c r="BM527" s="190" t="s">
        <v>902</v>
      </c>
    </row>
    <row r="528" spans="1:65" s="13" customFormat="1" ht="11.25">
      <c r="B528" s="192"/>
      <c r="C528" s="193"/>
      <c r="D528" s="194" t="s">
        <v>168</v>
      </c>
      <c r="E528" s="195" t="s">
        <v>19</v>
      </c>
      <c r="F528" s="196" t="s">
        <v>903</v>
      </c>
      <c r="G528" s="193"/>
      <c r="H528" s="197">
        <v>22.26</v>
      </c>
      <c r="I528" s="198"/>
      <c r="J528" s="193"/>
      <c r="K528" s="193"/>
      <c r="L528" s="199"/>
      <c r="M528" s="200"/>
      <c r="N528" s="201"/>
      <c r="O528" s="201"/>
      <c r="P528" s="201"/>
      <c r="Q528" s="201"/>
      <c r="R528" s="201"/>
      <c r="S528" s="201"/>
      <c r="T528" s="202"/>
      <c r="AT528" s="203" t="s">
        <v>168</v>
      </c>
      <c r="AU528" s="203" t="s">
        <v>77</v>
      </c>
      <c r="AV528" s="13" t="s">
        <v>77</v>
      </c>
      <c r="AW528" s="13" t="s">
        <v>30</v>
      </c>
      <c r="AX528" s="13" t="s">
        <v>68</v>
      </c>
      <c r="AY528" s="203" t="s">
        <v>159</v>
      </c>
    </row>
    <row r="529" spans="1:65" s="13" customFormat="1" ht="11.25">
      <c r="B529" s="192"/>
      <c r="C529" s="193"/>
      <c r="D529" s="194" t="s">
        <v>168</v>
      </c>
      <c r="E529" s="195" t="s">
        <v>19</v>
      </c>
      <c r="F529" s="196" t="s">
        <v>904</v>
      </c>
      <c r="G529" s="193"/>
      <c r="H529" s="197">
        <v>8.4</v>
      </c>
      <c r="I529" s="198"/>
      <c r="J529" s="193"/>
      <c r="K529" s="193"/>
      <c r="L529" s="199"/>
      <c r="M529" s="200"/>
      <c r="N529" s="201"/>
      <c r="O529" s="201"/>
      <c r="P529" s="201"/>
      <c r="Q529" s="201"/>
      <c r="R529" s="201"/>
      <c r="S529" s="201"/>
      <c r="T529" s="202"/>
      <c r="AT529" s="203" t="s">
        <v>168</v>
      </c>
      <c r="AU529" s="203" t="s">
        <v>77</v>
      </c>
      <c r="AV529" s="13" t="s">
        <v>77</v>
      </c>
      <c r="AW529" s="13" t="s">
        <v>30</v>
      </c>
      <c r="AX529" s="13" t="s">
        <v>68</v>
      </c>
      <c r="AY529" s="203" t="s">
        <v>159</v>
      </c>
    </row>
    <row r="530" spans="1:65" s="13" customFormat="1" ht="11.25">
      <c r="B530" s="192"/>
      <c r="C530" s="193"/>
      <c r="D530" s="194" t="s">
        <v>168</v>
      </c>
      <c r="E530" s="195" t="s">
        <v>19</v>
      </c>
      <c r="F530" s="196" t="s">
        <v>905</v>
      </c>
      <c r="G530" s="193"/>
      <c r="H530" s="197">
        <v>2.25</v>
      </c>
      <c r="I530" s="198"/>
      <c r="J530" s="193"/>
      <c r="K530" s="193"/>
      <c r="L530" s="199"/>
      <c r="M530" s="200"/>
      <c r="N530" s="201"/>
      <c r="O530" s="201"/>
      <c r="P530" s="201"/>
      <c r="Q530" s="201"/>
      <c r="R530" s="201"/>
      <c r="S530" s="201"/>
      <c r="T530" s="202"/>
      <c r="AT530" s="203" t="s">
        <v>168</v>
      </c>
      <c r="AU530" s="203" t="s">
        <v>77</v>
      </c>
      <c r="AV530" s="13" t="s">
        <v>77</v>
      </c>
      <c r="AW530" s="13" t="s">
        <v>30</v>
      </c>
      <c r="AX530" s="13" t="s">
        <v>68</v>
      </c>
      <c r="AY530" s="203" t="s">
        <v>159</v>
      </c>
    </row>
    <row r="531" spans="1:65" s="14" customFormat="1" ht="11.25">
      <c r="B531" s="204"/>
      <c r="C531" s="205"/>
      <c r="D531" s="194" t="s">
        <v>168</v>
      </c>
      <c r="E531" s="206" t="s">
        <v>19</v>
      </c>
      <c r="F531" s="207" t="s">
        <v>171</v>
      </c>
      <c r="G531" s="205"/>
      <c r="H531" s="208">
        <v>32.909999999999997</v>
      </c>
      <c r="I531" s="209"/>
      <c r="J531" s="205"/>
      <c r="K531" s="205"/>
      <c r="L531" s="210"/>
      <c r="M531" s="211"/>
      <c r="N531" s="212"/>
      <c r="O531" s="212"/>
      <c r="P531" s="212"/>
      <c r="Q531" s="212"/>
      <c r="R531" s="212"/>
      <c r="S531" s="212"/>
      <c r="T531" s="213"/>
      <c r="AT531" s="214" t="s">
        <v>168</v>
      </c>
      <c r="AU531" s="214" t="s">
        <v>77</v>
      </c>
      <c r="AV531" s="14" t="s">
        <v>166</v>
      </c>
      <c r="AW531" s="14" t="s">
        <v>30</v>
      </c>
      <c r="AX531" s="14" t="s">
        <v>75</v>
      </c>
      <c r="AY531" s="214" t="s">
        <v>159</v>
      </c>
    </row>
    <row r="532" spans="1:65" s="2" customFormat="1" ht="24">
      <c r="A532" s="35"/>
      <c r="B532" s="36"/>
      <c r="C532" s="179" t="s">
        <v>906</v>
      </c>
      <c r="D532" s="179" t="s">
        <v>161</v>
      </c>
      <c r="E532" s="180" t="s">
        <v>907</v>
      </c>
      <c r="F532" s="181" t="s">
        <v>908</v>
      </c>
      <c r="G532" s="182" t="s">
        <v>164</v>
      </c>
      <c r="H532" s="183">
        <v>32.909999999999997</v>
      </c>
      <c r="I532" s="184"/>
      <c r="J532" s="185">
        <f>ROUND(I532*H532,2)</f>
        <v>0</v>
      </c>
      <c r="K532" s="181" t="s">
        <v>165</v>
      </c>
      <c r="L532" s="40"/>
      <c r="M532" s="186" t="s">
        <v>19</v>
      </c>
      <c r="N532" s="187" t="s">
        <v>39</v>
      </c>
      <c r="O532" s="65"/>
      <c r="P532" s="188">
        <f>O532*H532</f>
        <v>0</v>
      </c>
      <c r="Q532" s="188">
        <v>1.5E-3</v>
      </c>
      <c r="R532" s="188">
        <f>Q532*H532</f>
        <v>4.9364999999999999E-2</v>
      </c>
      <c r="S532" s="188">
        <v>0</v>
      </c>
      <c r="T532" s="189">
        <f>S532*H532</f>
        <v>0</v>
      </c>
      <c r="U532" s="35"/>
      <c r="V532" s="35"/>
      <c r="W532" s="35"/>
      <c r="X532" s="35"/>
      <c r="Y532" s="35"/>
      <c r="Z532" s="35"/>
      <c r="AA532" s="35"/>
      <c r="AB532" s="35"/>
      <c r="AC532" s="35"/>
      <c r="AD532" s="35"/>
      <c r="AE532" s="35"/>
      <c r="AR532" s="190" t="s">
        <v>249</v>
      </c>
      <c r="AT532" s="190" t="s">
        <v>161</v>
      </c>
      <c r="AU532" s="190" t="s">
        <v>77</v>
      </c>
      <c r="AY532" s="18" t="s">
        <v>159</v>
      </c>
      <c r="BE532" s="191">
        <f>IF(N532="základní",J532,0)</f>
        <v>0</v>
      </c>
      <c r="BF532" s="191">
        <f>IF(N532="snížená",J532,0)</f>
        <v>0</v>
      </c>
      <c r="BG532" s="191">
        <f>IF(N532="zákl. přenesená",J532,0)</f>
        <v>0</v>
      </c>
      <c r="BH532" s="191">
        <f>IF(N532="sníž. přenesená",J532,0)</f>
        <v>0</v>
      </c>
      <c r="BI532" s="191">
        <f>IF(N532="nulová",J532,0)</f>
        <v>0</v>
      </c>
      <c r="BJ532" s="18" t="s">
        <v>75</v>
      </c>
      <c r="BK532" s="191">
        <f>ROUND(I532*H532,2)</f>
        <v>0</v>
      </c>
      <c r="BL532" s="18" t="s">
        <v>249</v>
      </c>
      <c r="BM532" s="190" t="s">
        <v>909</v>
      </c>
    </row>
    <row r="533" spans="1:65" s="13" customFormat="1" ht="11.25">
      <c r="B533" s="192"/>
      <c r="C533" s="193"/>
      <c r="D533" s="194" t="s">
        <v>168</v>
      </c>
      <c r="E533" s="195" t="s">
        <v>19</v>
      </c>
      <c r="F533" s="196" t="s">
        <v>903</v>
      </c>
      <c r="G533" s="193"/>
      <c r="H533" s="197">
        <v>22.26</v>
      </c>
      <c r="I533" s="198"/>
      <c r="J533" s="193"/>
      <c r="K533" s="193"/>
      <c r="L533" s="199"/>
      <c r="M533" s="200"/>
      <c r="N533" s="201"/>
      <c r="O533" s="201"/>
      <c r="P533" s="201"/>
      <c r="Q533" s="201"/>
      <c r="R533" s="201"/>
      <c r="S533" s="201"/>
      <c r="T533" s="202"/>
      <c r="AT533" s="203" t="s">
        <v>168</v>
      </c>
      <c r="AU533" s="203" t="s">
        <v>77</v>
      </c>
      <c r="AV533" s="13" t="s">
        <v>77</v>
      </c>
      <c r="AW533" s="13" t="s">
        <v>30</v>
      </c>
      <c r="AX533" s="13" t="s">
        <v>68</v>
      </c>
      <c r="AY533" s="203" t="s">
        <v>159</v>
      </c>
    </row>
    <row r="534" spans="1:65" s="13" customFormat="1" ht="11.25">
      <c r="B534" s="192"/>
      <c r="C534" s="193"/>
      <c r="D534" s="194" t="s">
        <v>168</v>
      </c>
      <c r="E534" s="195" t="s">
        <v>19</v>
      </c>
      <c r="F534" s="196" t="s">
        <v>904</v>
      </c>
      <c r="G534" s="193"/>
      <c r="H534" s="197">
        <v>8.4</v>
      </c>
      <c r="I534" s="198"/>
      <c r="J534" s="193"/>
      <c r="K534" s="193"/>
      <c r="L534" s="199"/>
      <c r="M534" s="200"/>
      <c r="N534" s="201"/>
      <c r="O534" s="201"/>
      <c r="P534" s="201"/>
      <c r="Q534" s="201"/>
      <c r="R534" s="201"/>
      <c r="S534" s="201"/>
      <c r="T534" s="202"/>
      <c r="AT534" s="203" t="s">
        <v>168</v>
      </c>
      <c r="AU534" s="203" t="s">
        <v>77</v>
      </c>
      <c r="AV534" s="13" t="s">
        <v>77</v>
      </c>
      <c r="AW534" s="13" t="s">
        <v>30</v>
      </c>
      <c r="AX534" s="13" t="s">
        <v>68</v>
      </c>
      <c r="AY534" s="203" t="s">
        <v>159</v>
      </c>
    </row>
    <row r="535" spans="1:65" s="13" customFormat="1" ht="11.25">
      <c r="B535" s="192"/>
      <c r="C535" s="193"/>
      <c r="D535" s="194" t="s">
        <v>168</v>
      </c>
      <c r="E535" s="195" t="s">
        <v>19</v>
      </c>
      <c r="F535" s="196" t="s">
        <v>905</v>
      </c>
      <c r="G535" s="193"/>
      <c r="H535" s="197">
        <v>2.25</v>
      </c>
      <c r="I535" s="198"/>
      <c r="J535" s="193"/>
      <c r="K535" s="193"/>
      <c r="L535" s="199"/>
      <c r="M535" s="200"/>
      <c r="N535" s="201"/>
      <c r="O535" s="201"/>
      <c r="P535" s="201"/>
      <c r="Q535" s="201"/>
      <c r="R535" s="201"/>
      <c r="S535" s="201"/>
      <c r="T535" s="202"/>
      <c r="AT535" s="203" t="s">
        <v>168</v>
      </c>
      <c r="AU535" s="203" t="s">
        <v>77</v>
      </c>
      <c r="AV535" s="13" t="s">
        <v>77</v>
      </c>
      <c r="AW535" s="13" t="s">
        <v>30</v>
      </c>
      <c r="AX535" s="13" t="s">
        <v>68</v>
      </c>
      <c r="AY535" s="203" t="s">
        <v>159</v>
      </c>
    </row>
    <row r="536" spans="1:65" s="14" customFormat="1" ht="11.25">
      <c r="B536" s="204"/>
      <c r="C536" s="205"/>
      <c r="D536" s="194" t="s">
        <v>168</v>
      </c>
      <c r="E536" s="206" t="s">
        <v>19</v>
      </c>
      <c r="F536" s="207" t="s">
        <v>171</v>
      </c>
      <c r="G536" s="205"/>
      <c r="H536" s="208">
        <v>32.909999999999997</v>
      </c>
      <c r="I536" s="209"/>
      <c r="J536" s="205"/>
      <c r="K536" s="205"/>
      <c r="L536" s="210"/>
      <c r="M536" s="211"/>
      <c r="N536" s="212"/>
      <c r="O536" s="212"/>
      <c r="P536" s="212"/>
      <c r="Q536" s="212"/>
      <c r="R536" s="212"/>
      <c r="S536" s="212"/>
      <c r="T536" s="213"/>
      <c r="AT536" s="214" t="s">
        <v>168</v>
      </c>
      <c r="AU536" s="214" t="s">
        <v>77</v>
      </c>
      <c r="AV536" s="14" t="s">
        <v>166</v>
      </c>
      <c r="AW536" s="14" t="s">
        <v>30</v>
      </c>
      <c r="AX536" s="14" t="s">
        <v>75</v>
      </c>
      <c r="AY536" s="214" t="s">
        <v>159</v>
      </c>
    </row>
    <row r="537" spans="1:65" s="2" customFormat="1" ht="24">
      <c r="A537" s="35"/>
      <c r="B537" s="36"/>
      <c r="C537" s="179" t="s">
        <v>910</v>
      </c>
      <c r="D537" s="179" t="s">
        <v>161</v>
      </c>
      <c r="E537" s="180" t="s">
        <v>911</v>
      </c>
      <c r="F537" s="181" t="s">
        <v>912</v>
      </c>
      <c r="G537" s="182" t="s">
        <v>389</v>
      </c>
      <c r="H537" s="183">
        <v>8</v>
      </c>
      <c r="I537" s="184"/>
      <c r="J537" s="185">
        <f>ROUND(I537*H537,2)</f>
        <v>0</v>
      </c>
      <c r="K537" s="181" t="s">
        <v>165</v>
      </c>
      <c r="L537" s="40"/>
      <c r="M537" s="186" t="s">
        <v>19</v>
      </c>
      <c r="N537" s="187" t="s">
        <v>39</v>
      </c>
      <c r="O537" s="65"/>
      <c r="P537" s="188">
        <f>O537*H537</f>
        <v>0</v>
      </c>
      <c r="Q537" s="188">
        <v>2.1000000000000001E-4</v>
      </c>
      <c r="R537" s="188">
        <f>Q537*H537</f>
        <v>1.6800000000000001E-3</v>
      </c>
      <c r="S537" s="188">
        <v>0</v>
      </c>
      <c r="T537" s="189">
        <f>S537*H537</f>
        <v>0</v>
      </c>
      <c r="U537" s="35"/>
      <c r="V537" s="35"/>
      <c r="W537" s="35"/>
      <c r="X537" s="35"/>
      <c r="Y537" s="35"/>
      <c r="Z537" s="35"/>
      <c r="AA537" s="35"/>
      <c r="AB537" s="35"/>
      <c r="AC537" s="35"/>
      <c r="AD537" s="35"/>
      <c r="AE537" s="35"/>
      <c r="AR537" s="190" t="s">
        <v>249</v>
      </c>
      <c r="AT537" s="190" t="s">
        <v>161</v>
      </c>
      <c r="AU537" s="190" t="s">
        <v>77</v>
      </c>
      <c r="AY537" s="18" t="s">
        <v>159</v>
      </c>
      <c r="BE537" s="191">
        <f>IF(N537="základní",J537,0)</f>
        <v>0</v>
      </c>
      <c r="BF537" s="191">
        <f>IF(N537="snížená",J537,0)</f>
        <v>0</v>
      </c>
      <c r="BG537" s="191">
        <f>IF(N537="zákl. přenesená",J537,0)</f>
        <v>0</v>
      </c>
      <c r="BH537" s="191">
        <f>IF(N537="sníž. přenesená",J537,0)</f>
        <v>0</v>
      </c>
      <c r="BI537" s="191">
        <f>IF(N537="nulová",J537,0)</f>
        <v>0</v>
      </c>
      <c r="BJ537" s="18" t="s">
        <v>75</v>
      </c>
      <c r="BK537" s="191">
        <f>ROUND(I537*H537,2)</f>
        <v>0</v>
      </c>
      <c r="BL537" s="18" t="s">
        <v>249</v>
      </c>
      <c r="BM537" s="190" t="s">
        <v>913</v>
      </c>
    </row>
    <row r="538" spans="1:65" s="13" customFormat="1" ht="11.25">
      <c r="B538" s="192"/>
      <c r="C538" s="193"/>
      <c r="D538" s="194" t="s">
        <v>168</v>
      </c>
      <c r="E538" s="195" t="s">
        <v>19</v>
      </c>
      <c r="F538" s="196" t="s">
        <v>914</v>
      </c>
      <c r="G538" s="193"/>
      <c r="H538" s="197">
        <v>5</v>
      </c>
      <c r="I538" s="198"/>
      <c r="J538" s="193"/>
      <c r="K538" s="193"/>
      <c r="L538" s="199"/>
      <c r="M538" s="200"/>
      <c r="N538" s="201"/>
      <c r="O538" s="201"/>
      <c r="P538" s="201"/>
      <c r="Q538" s="201"/>
      <c r="R538" s="201"/>
      <c r="S538" s="201"/>
      <c r="T538" s="202"/>
      <c r="AT538" s="203" t="s">
        <v>168</v>
      </c>
      <c r="AU538" s="203" t="s">
        <v>77</v>
      </c>
      <c r="AV538" s="13" t="s">
        <v>77</v>
      </c>
      <c r="AW538" s="13" t="s">
        <v>30</v>
      </c>
      <c r="AX538" s="13" t="s">
        <v>68</v>
      </c>
      <c r="AY538" s="203" t="s">
        <v>159</v>
      </c>
    </row>
    <row r="539" spans="1:65" s="13" customFormat="1" ht="11.25">
      <c r="B539" s="192"/>
      <c r="C539" s="193"/>
      <c r="D539" s="194" t="s">
        <v>168</v>
      </c>
      <c r="E539" s="195" t="s">
        <v>19</v>
      </c>
      <c r="F539" s="196" t="s">
        <v>915</v>
      </c>
      <c r="G539" s="193"/>
      <c r="H539" s="197">
        <v>3</v>
      </c>
      <c r="I539" s="198"/>
      <c r="J539" s="193"/>
      <c r="K539" s="193"/>
      <c r="L539" s="199"/>
      <c r="M539" s="200"/>
      <c r="N539" s="201"/>
      <c r="O539" s="201"/>
      <c r="P539" s="201"/>
      <c r="Q539" s="201"/>
      <c r="R539" s="201"/>
      <c r="S539" s="201"/>
      <c r="T539" s="202"/>
      <c r="AT539" s="203" t="s">
        <v>168</v>
      </c>
      <c r="AU539" s="203" t="s">
        <v>77</v>
      </c>
      <c r="AV539" s="13" t="s">
        <v>77</v>
      </c>
      <c r="AW539" s="13" t="s">
        <v>30</v>
      </c>
      <c r="AX539" s="13" t="s">
        <v>68</v>
      </c>
      <c r="AY539" s="203" t="s">
        <v>159</v>
      </c>
    </row>
    <row r="540" spans="1:65" s="14" customFormat="1" ht="11.25">
      <c r="B540" s="204"/>
      <c r="C540" s="205"/>
      <c r="D540" s="194" t="s">
        <v>168</v>
      </c>
      <c r="E540" s="206" t="s">
        <v>19</v>
      </c>
      <c r="F540" s="207" t="s">
        <v>171</v>
      </c>
      <c r="G540" s="205"/>
      <c r="H540" s="208">
        <v>8</v>
      </c>
      <c r="I540" s="209"/>
      <c r="J540" s="205"/>
      <c r="K540" s="205"/>
      <c r="L540" s="210"/>
      <c r="M540" s="211"/>
      <c r="N540" s="212"/>
      <c r="O540" s="212"/>
      <c r="P540" s="212"/>
      <c r="Q540" s="212"/>
      <c r="R540" s="212"/>
      <c r="S540" s="212"/>
      <c r="T540" s="213"/>
      <c r="AT540" s="214" t="s">
        <v>168</v>
      </c>
      <c r="AU540" s="214" t="s">
        <v>77</v>
      </c>
      <c r="AV540" s="14" t="s">
        <v>166</v>
      </c>
      <c r="AW540" s="14" t="s">
        <v>30</v>
      </c>
      <c r="AX540" s="14" t="s">
        <v>75</v>
      </c>
      <c r="AY540" s="214" t="s">
        <v>159</v>
      </c>
    </row>
    <row r="541" spans="1:65" s="2" customFormat="1" ht="24">
      <c r="A541" s="35"/>
      <c r="B541" s="36"/>
      <c r="C541" s="179" t="s">
        <v>916</v>
      </c>
      <c r="D541" s="179" t="s">
        <v>161</v>
      </c>
      <c r="E541" s="180" t="s">
        <v>917</v>
      </c>
      <c r="F541" s="181" t="s">
        <v>918</v>
      </c>
      <c r="G541" s="182" t="s">
        <v>223</v>
      </c>
      <c r="H541" s="183">
        <v>8.9</v>
      </c>
      <c r="I541" s="184"/>
      <c r="J541" s="185">
        <f>ROUND(I541*H541,2)</f>
        <v>0</v>
      </c>
      <c r="K541" s="181" t="s">
        <v>165</v>
      </c>
      <c r="L541" s="40"/>
      <c r="M541" s="186" t="s">
        <v>19</v>
      </c>
      <c r="N541" s="187" t="s">
        <v>39</v>
      </c>
      <c r="O541" s="65"/>
      <c r="P541" s="188">
        <f>O541*H541</f>
        <v>0</v>
      </c>
      <c r="Q541" s="188">
        <v>3.2000000000000003E-4</v>
      </c>
      <c r="R541" s="188">
        <f>Q541*H541</f>
        <v>2.8480000000000003E-3</v>
      </c>
      <c r="S541" s="188">
        <v>0</v>
      </c>
      <c r="T541" s="189">
        <f>S541*H541</f>
        <v>0</v>
      </c>
      <c r="U541" s="35"/>
      <c r="V541" s="35"/>
      <c r="W541" s="35"/>
      <c r="X541" s="35"/>
      <c r="Y541" s="35"/>
      <c r="Z541" s="35"/>
      <c r="AA541" s="35"/>
      <c r="AB541" s="35"/>
      <c r="AC541" s="35"/>
      <c r="AD541" s="35"/>
      <c r="AE541" s="35"/>
      <c r="AR541" s="190" t="s">
        <v>249</v>
      </c>
      <c r="AT541" s="190" t="s">
        <v>161</v>
      </c>
      <c r="AU541" s="190" t="s">
        <v>77</v>
      </c>
      <c r="AY541" s="18" t="s">
        <v>159</v>
      </c>
      <c r="BE541" s="191">
        <f>IF(N541="základní",J541,0)</f>
        <v>0</v>
      </c>
      <c r="BF541" s="191">
        <f>IF(N541="snížená",J541,0)</f>
        <v>0</v>
      </c>
      <c r="BG541" s="191">
        <f>IF(N541="zákl. přenesená",J541,0)</f>
        <v>0</v>
      </c>
      <c r="BH541" s="191">
        <f>IF(N541="sníž. přenesená",J541,0)</f>
        <v>0</v>
      </c>
      <c r="BI541" s="191">
        <f>IF(N541="nulová",J541,0)</f>
        <v>0</v>
      </c>
      <c r="BJ541" s="18" t="s">
        <v>75</v>
      </c>
      <c r="BK541" s="191">
        <f>ROUND(I541*H541,2)</f>
        <v>0</v>
      </c>
      <c r="BL541" s="18" t="s">
        <v>249</v>
      </c>
      <c r="BM541" s="190" t="s">
        <v>919</v>
      </c>
    </row>
    <row r="542" spans="1:65" s="13" customFormat="1" ht="11.25">
      <c r="B542" s="192"/>
      <c r="C542" s="193"/>
      <c r="D542" s="194" t="s">
        <v>168</v>
      </c>
      <c r="E542" s="195" t="s">
        <v>19</v>
      </c>
      <c r="F542" s="196" t="s">
        <v>920</v>
      </c>
      <c r="G542" s="193"/>
      <c r="H542" s="197">
        <v>3.3</v>
      </c>
      <c r="I542" s="198"/>
      <c r="J542" s="193"/>
      <c r="K542" s="193"/>
      <c r="L542" s="199"/>
      <c r="M542" s="200"/>
      <c r="N542" s="201"/>
      <c r="O542" s="201"/>
      <c r="P542" s="201"/>
      <c r="Q542" s="201"/>
      <c r="R542" s="201"/>
      <c r="S542" s="201"/>
      <c r="T542" s="202"/>
      <c r="AT542" s="203" t="s">
        <v>168</v>
      </c>
      <c r="AU542" s="203" t="s">
        <v>77</v>
      </c>
      <c r="AV542" s="13" t="s">
        <v>77</v>
      </c>
      <c r="AW542" s="13" t="s">
        <v>30</v>
      </c>
      <c r="AX542" s="13" t="s">
        <v>68</v>
      </c>
      <c r="AY542" s="203" t="s">
        <v>159</v>
      </c>
    </row>
    <row r="543" spans="1:65" s="13" customFormat="1" ht="11.25">
      <c r="B543" s="192"/>
      <c r="C543" s="193"/>
      <c r="D543" s="194" t="s">
        <v>168</v>
      </c>
      <c r="E543" s="195" t="s">
        <v>19</v>
      </c>
      <c r="F543" s="196" t="s">
        <v>921</v>
      </c>
      <c r="G543" s="193"/>
      <c r="H543" s="197">
        <v>5.6</v>
      </c>
      <c r="I543" s="198"/>
      <c r="J543" s="193"/>
      <c r="K543" s="193"/>
      <c r="L543" s="199"/>
      <c r="M543" s="200"/>
      <c r="N543" s="201"/>
      <c r="O543" s="201"/>
      <c r="P543" s="201"/>
      <c r="Q543" s="201"/>
      <c r="R543" s="201"/>
      <c r="S543" s="201"/>
      <c r="T543" s="202"/>
      <c r="AT543" s="203" t="s">
        <v>168</v>
      </c>
      <c r="AU543" s="203" t="s">
        <v>77</v>
      </c>
      <c r="AV543" s="13" t="s">
        <v>77</v>
      </c>
      <c r="AW543" s="13" t="s">
        <v>30</v>
      </c>
      <c r="AX543" s="13" t="s">
        <v>68</v>
      </c>
      <c r="AY543" s="203" t="s">
        <v>159</v>
      </c>
    </row>
    <row r="544" spans="1:65" s="14" customFormat="1" ht="11.25">
      <c r="B544" s="204"/>
      <c r="C544" s="205"/>
      <c r="D544" s="194" t="s">
        <v>168</v>
      </c>
      <c r="E544" s="206" t="s">
        <v>19</v>
      </c>
      <c r="F544" s="207" t="s">
        <v>171</v>
      </c>
      <c r="G544" s="205"/>
      <c r="H544" s="208">
        <v>8.9</v>
      </c>
      <c r="I544" s="209"/>
      <c r="J544" s="205"/>
      <c r="K544" s="205"/>
      <c r="L544" s="210"/>
      <c r="M544" s="211"/>
      <c r="N544" s="212"/>
      <c r="O544" s="212"/>
      <c r="P544" s="212"/>
      <c r="Q544" s="212"/>
      <c r="R544" s="212"/>
      <c r="S544" s="212"/>
      <c r="T544" s="213"/>
      <c r="AT544" s="214" t="s">
        <v>168</v>
      </c>
      <c r="AU544" s="214" t="s">
        <v>77</v>
      </c>
      <c r="AV544" s="14" t="s">
        <v>166</v>
      </c>
      <c r="AW544" s="14" t="s">
        <v>30</v>
      </c>
      <c r="AX544" s="14" t="s">
        <v>75</v>
      </c>
      <c r="AY544" s="214" t="s">
        <v>159</v>
      </c>
    </row>
    <row r="545" spans="1:65" s="2" customFormat="1" ht="36">
      <c r="A545" s="35"/>
      <c r="B545" s="36"/>
      <c r="C545" s="179" t="s">
        <v>922</v>
      </c>
      <c r="D545" s="179" t="s">
        <v>161</v>
      </c>
      <c r="E545" s="180" t="s">
        <v>923</v>
      </c>
      <c r="F545" s="181" t="s">
        <v>924</v>
      </c>
      <c r="G545" s="182" t="s">
        <v>164</v>
      </c>
      <c r="H545" s="183">
        <v>32.909999999999997</v>
      </c>
      <c r="I545" s="184"/>
      <c r="J545" s="185">
        <f>ROUND(I545*H545,2)</f>
        <v>0</v>
      </c>
      <c r="K545" s="181" t="s">
        <v>165</v>
      </c>
      <c r="L545" s="40"/>
      <c r="M545" s="186" t="s">
        <v>19</v>
      </c>
      <c r="N545" s="187" t="s">
        <v>39</v>
      </c>
      <c r="O545" s="65"/>
      <c r="P545" s="188">
        <f>O545*H545</f>
        <v>0</v>
      </c>
      <c r="Q545" s="188">
        <v>8.9999999999999993E-3</v>
      </c>
      <c r="R545" s="188">
        <f>Q545*H545</f>
        <v>0.29618999999999995</v>
      </c>
      <c r="S545" s="188">
        <v>0</v>
      </c>
      <c r="T545" s="189">
        <f>S545*H545</f>
        <v>0</v>
      </c>
      <c r="U545" s="35"/>
      <c r="V545" s="35"/>
      <c r="W545" s="35"/>
      <c r="X545" s="35"/>
      <c r="Y545" s="35"/>
      <c r="Z545" s="35"/>
      <c r="AA545" s="35"/>
      <c r="AB545" s="35"/>
      <c r="AC545" s="35"/>
      <c r="AD545" s="35"/>
      <c r="AE545" s="35"/>
      <c r="AR545" s="190" t="s">
        <v>249</v>
      </c>
      <c r="AT545" s="190" t="s">
        <v>161</v>
      </c>
      <c r="AU545" s="190" t="s">
        <v>77</v>
      </c>
      <c r="AY545" s="18" t="s">
        <v>159</v>
      </c>
      <c r="BE545" s="191">
        <f>IF(N545="základní",J545,0)</f>
        <v>0</v>
      </c>
      <c r="BF545" s="191">
        <f>IF(N545="snížená",J545,0)</f>
        <v>0</v>
      </c>
      <c r="BG545" s="191">
        <f>IF(N545="zákl. přenesená",J545,0)</f>
        <v>0</v>
      </c>
      <c r="BH545" s="191">
        <f>IF(N545="sníž. přenesená",J545,0)</f>
        <v>0</v>
      </c>
      <c r="BI545" s="191">
        <f>IF(N545="nulová",J545,0)</f>
        <v>0</v>
      </c>
      <c r="BJ545" s="18" t="s">
        <v>75</v>
      </c>
      <c r="BK545" s="191">
        <f>ROUND(I545*H545,2)</f>
        <v>0</v>
      </c>
      <c r="BL545" s="18" t="s">
        <v>249</v>
      </c>
      <c r="BM545" s="190" t="s">
        <v>925</v>
      </c>
    </row>
    <row r="546" spans="1:65" s="13" customFormat="1" ht="11.25">
      <c r="B546" s="192"/>
      <c r="C546" s="193"/>
      <c r="D546" s="194" t="s">
        <v>168</v>
      </c>
      <c r="E546" s="195" t="s">
        <v>19</v>
      </c>
      <c r="F546" s="196" t="s">
        <v>903</v>
      </c>
      <c r="G546" s="193"/>
      <c r="H546" s="197">
        <v>22.26</v>
      </c>
      <c r="I546" s="198"/>
      <c r="J546" s="193"/>
      <c r="K546" s="193"/>
      <c r="L546" s="199"/>
      <c r="M546" s="200"/>
      <c r="N546" s="201"/>
      <c r="O546" s="201"/>
      <c r="P546" s="201"/>
      <c r="Q546" s="201"/>
      <c r="R546" s="201"/>
      <c r="S546" s="201"/>
      <c r="T546" s="202"/>
      <c r="AT546" s="203" t="s">
        <v>168</v>
      </c>
      <c r="AU546" s="203" t="s">
        <v>77</v>
      </c>
      <c r="AV546" s="13" t="s">
        <v>77</v>
      </c>
      <c r="AW546" s="13" t="s">
        <v>30</v>
      </c>
      <c r="AX546" s="13" t="s">
        <v>68</v>
      </c>
      <c r="AY546" s="203" t="s">
        <v>159</v>
      </c>
    </row>
    <row r="547" spans="1:65" s="13" customFormat="1" ht="11.25">
      <c r="B547" s="192"/>
      <c r="C547" s="193"/>
      <c r="D547" s="194" t="s">
        <v>168</v>
      </c>
      <c r="E547" s="195" t="s">
        <v>19</v>
      </c>
      <c r="F547" s="196" t="s">
        <v>904</v>
      </c>
      <c r="G547" s="193"/>
      <c r="H547" s="197">
        <v>8.4</v>
      </c>
      <c r="I547" s="198"/>
      <c r="J547" s="193"/>
      <c r="K547" s="193"/>
      <c r="L547" s="199"/>
      <c r="M547" s="200"/>
      <c r="N547" s="201"/>
      <c r="O547" s="201"/>
      <c r="P547" s="201"/>
      <c r="Q547" s="201"/>
      <c r="R547" s="201"/>
      <c r="S547" s="201"/>
      <c r="T547" s="202"/>
      <c r="AT547" s="203" t="s">
        <v>168</v>
      </c>
      <c r="AU547" s="203" t="s">
        <v>77</v>
      </c>
      <c r="AV547" s="13" t="s">
        <v>77</v>
      </c>
      <c r="AW547" s="13" t="s">
        <v>30</v>
      </c>
      <c r="AX547" s="13" t="s">
        <v>68</v>
      </c>
      <c r="AY547" s="203" t="s">
        <v>159</v>
      </c>
    </row>
    <row r="548" spans="1:65" s="13" customFormat="1" ht="11.25">
      <c r="B548" s="192"/>
      <c r="C548" s="193"/>
      <c r="D548" s="194" t="s">
        <v>168</v>
      </c>
      <c r="E548" s="195" t="s">
        <v>19</v>
      </c>
      <c r="F548" s="196" t="s">
        <v>905</v>
      </c>
      <c r="G548" s="193"/>
      <c r="H548" s="197">
        <v>2.25</v>
      </c>
      <c r="I548" s="198"/>
      <c r="J548" s="193"/>
      <c r="K548" s="193"/>
      <c r="L548" s="199"/>
      <c r="M548" s="200"/>
      <c r="N548" s="201"/>
      <c r="O548" s="201"/>
      <c r="P548" s="201"/>
      <c r="Q548" s="201"/>
      <c r="R548" s="201"/>
      <c r="S548" s="201"/>
      <c r="T548" s="202"/>
      <c r="AT548" s="203" t="s">
        <v>168</v>
      </c>
      <c r="AU548" s="203" t="s">
        <v>77</v>
      </c>
      <c r="AV548" s="13" t="s">
        <v>77</v>
      </c>
      <c r="AW548" s="13" t="s">
        <v>30</v>
      </c>
      <c r="AX548" s="13" t="s">
        <v>68</v>
      </c>
      <c r="AY548" s="203" t="s">
        <v>159</v>
      </c>
    </row>
    <row r="549" spans="1:65" s="14" customFormat="1" ht="11.25">
      <c r="B549" s="204"/>
      <c r="C549" s="205"/>
      <c r="D549" s="194" t="s">
        <v>168</v>
      </c>
      <c r="E549" s="206" t="s">
        <v>19</v>
      </c>
      <c r="F549" s="207" t="s">
        <v>171</v>
      </c>
      <c r="G549" s="205"/>
      <c r="H549" s="208">
        <v>32.909999999999997</v>
      </c>
      <c r="I549" s="209"/>
      <c r="J549" s="205"/>
      <c r="K549" s="205"/>
      <c r="L549" s="210"/>
      <c r="M549" s="211"/>
      <c r="N549" s="212"/>
      <c r="O549" s="212"/>
      <c r="P549" s="212"/>
      <c r="Q549" s="212"/>
      <c r="R549" s="212"/>
      <c r="S549" s="212"/>
      <c r="T549" s="213"/>
      <c r="AT549" s="214" t="s">
        <v>168</v>
      </c>
      <c r="AU549" s="214" t="s">
        <v>77</v>
      </c>
      <c r="AV549" s="14" t="s">
        <v>166</v>
      </c>
      <c r="AW549" s="14" t="s">
        <v>30</v>
      </c>
      <c r="AX549" s="14" t="s">
        <v>75</v>
      </c>
      <c r="AY549" s="214" t="s">
        <v>159</v>
      </c>
    </row>
    <row r="550" spans="1:65" s="2" customFormat="1" ht="24">
      <c r="A550" s="35"/>
      <c r="B550" s="36"/>
      <c r="C550" s="215" t="s">
        <v>926</v>
      </c>
      <c r="D550" s="215" t="s">
        <v>196</v>
      </c>
      <c r="E550" s="216" t="s">
        <v>927</v>
      </c>
      <c r="F550" s="217" t="s">
        <v>928</v>
      </c>
      <c r="G550" s="218" t="s">
        <v>164</v>
      </c>
      <c r="H550" s="219">
        <v>37.847000000000001</v>
      </c>
      <c r="I550" s="220"/>
      <c r="J550" s="221">
        <f>ROUND(I550*H550,2)</f>
        <v>0</v>
      </c>
      <c r="K550" s="217" t="s">
        <v>165</v>
      </c>
      <c r="L550" s="222"/>
      <c r="M550" s="223" t="s">
        <v>19</v>
      </c>
      <c r="N550" s="224" t="s">
        <v>39</v>
      </c>
      <c r="O550" s="65"/>
      <c r="P550" s="188">
        <f>O550*H550</f>
        <v>0</v>
      </c>
      <c r="Q550" s="188">
        <v>0.02</v>
      </c>
      <c r="R550" s="188">
        <f>Q550*H550</f>
        <v>0.75694000000000006</v>
      </c>
      <c r="S550" s="188">
        <v>0</v>
      </c>
      <c r="T550" s="189">
        <f>S550*H550</f>
        <v>0</v>
      </c>
      <c r="U550" s="35"/>
      <c r="V550" s="35"/>
      <c r="W550" s="35"/>
      <c r="X550" s="35"/>
      <c r="Y550" s="35"/>
      <c r="Z550" s="35"/>
      <c r="AA550" s="35"/>
      <c r="AB550" s="35"/>
      <c r="AC550" s="35"/>
      <c r="AD550" s="35"/>
      <c r="AE550" s="35"/>
      <c r="AR550" s="190" t="s">
        <v>356</v>
      </c>
      <c r="AT550" s="190" t="s">
        <v>196</v>
      </c>
      <c r="AU550" s="190" t="s">
        <v>77</v>
      </c>
      <c r="AY550" s="18" t="s">
        <v>159</v>
      </c>
      <c r="BE550" s="191">
        <f>IF(N550="základní",J550,0)</f>
        <v>0</v>
      </c>
      <c r="BF550" s="191">
        <f>IF(N550="snížená",J550,0)</f>
        <v>0</v>
      </c>
      <c r="BG550" s="191">
        <f>IF(N550="zákl. přenesená",J550,0)</f>
        <v>0</v>
      </c>
      <c r="BH550" s="191">
        <f>IF(N550="sníž. přenesená",J550,0)</f>
        <v>0</v>
      </c>
      <c r="BI550" s="191">
        <f>IF(N550="nulová",J550,0)</f>
        <v>0</v>
      </c>
      <c r="BJ550" s="18" t="s">
        <v>75</v>
      </c>
      <c r="BK550" s="191">
        <f>ROUND(I550*H550,2)</f>
        <v>0</v>
      </c>
      <c r="BL550" s="18" t="s">
        <v>249</v>
      </c>
      <c r="BM550" s="190" t="s">
        <v>929</v>
      </c>
    </row>
    <row r="551" spans="1:65" s="13" customFormat="1" ht="11.25">
      <c r="B551" s="192"/>
      <c r="C551" s="193"/>
      <c r="D551" s="194" t="s">
        <v>168</v>
      </c>
      <c r="E551" s="193"/>
      <c r="F551" s="196" t="s">
        <v>930</v>
      </c>
      <c r="G551" s="193"/>
      <c r="H551" s="197">
        <v>37.847000000000001</v>
      </c>
      <c r="I551" s="198"/>
      <c r="J551" s="193"/>
      <c r="K551" s="193"/>
      <c r="L551" s="199"/>
      <c r="M551" s="200"/>
      <c r="N551" s="201"/>
      <c r="O551" s="201"/>
      <c r="P551" s="201"/>
      <c r="Q551" s="201"/>
      <c r="R551" s="201"/>
      <c r="S551" s="201"/>
      <c r="T551" s="202"/>
      <c r="AT551" s="203" t="s">
        <v>168</v>
      </c>
      <c r="AU551" s="203" t="s">
        <v>77</v>
      </c>
      <c r="AV551" s="13" t="s">
        <v>77</v>
      </c>
      <c r="AW551" s="13" t="s">
        <v>4</v>
      </c>
      <c r="AX551" s="13" t="s">
        <v>75</v>
      </c>
      <c r="AY551" s="203" t="s">
        <v>159</v>
      </c>
    </row>
    <row r="552" spans="1:65" s="2" customFormat="1" ht="48">
      <c r="A552" s="35"/>
      <c r="B552" s="36"/>
      <c r="C552" s="179" t="s">
        <v>931</v>
      </c>
      <c r="D552" s="179" t="s">
        <v>161</v>
      </c>
      <c r="E552" s="180" t="s">
        <v>932</v>
      </c>
      <c r="F552" s="181" t="s">
        <v>933</v>
      </c>
      <c r="G552" s="182" t="s">
        <v>199</v>
      </c>
      <c r="H552" s="183">
        <v>1.117</v>
      </c>
      <c r="I552" s="184"/>
      <c r="J552" s="185">
        <f>ROUND(I552*H552,2)</f>
        <v>0</v>
      </c>
      <c r="K552" s="181" t="s">
        <v>165</v>
      </c>
      <c r="L552" s="40"/>
      <c r="M552" s="186" t="s">
        <v>19</v>
      </c>
      <c r="N552" s="187" t="s">
        <v>39</v>
      </c>
      <c r="O552" s="65"/>
      <c r="P552" s="188">
        <f>O552*H552</f>
        <v>0</v>
      </c>
      <c r="Q552" s="188">
        <v>0</v>
      </c>
      <c r="R552" s="188">
        <f>Q552*H552</f>
        <v>0</v>
      </c>
      <c r="S552" s="188">
        <v>0</v>
      </c>
      <c r="T552" s="189">
        <f>S552*H552</f>
        <v>0</v>
      </c>
      <c r="U552" s="35"/>
      <c r="V552" s="35"/>
      <c r="W552" s="35"/>
      <c r="X552" s="35"/>
      <c r="Y552" s="35"/>
      <c r="Z552" s="35"/>
      <c r="AA552" s="35"/>
      <c r="AB552" s="35"/>
      <c r="AC552" s="35"/>
      <c r="AD552" s="35"/>
      <c r="AE552" s="35"/>
      <c r="AR552" s="190" t="s">
        <v>249</v>
      </c>
      <c r="AT552" s="190" t="s">
        <v>161</v>
      </c>
      <c r="AU552" s="190" t="s">
        <v>77</v>
      </c>
      <c r="AY552" s="18" t="s">
        <v>159</v>
      </c>
      <c r="BE552" s="191">
        <f>IF(N552="základní",J552,0)</f>
        <v>0</v>
      </c>
      <c r="BF552" s="191">
        <f>IF(N552="snížená",J552,0)</f>
        <v>0</v>
      </c>
      <c r="BG552" s="191">
        <f>IF(N552="zákl. přenesená",J552,0)</f>
        <v>0</v>
      </c>
      <c r="BH552" s="191">
        <f>IF(N552="sníž. přenesená",J552,0)</f>
        <v>0</v>
      </c>
      <c r="BI552" s="191">
        <f>IF(N552="nulová",J552,0)</f>
        <v>0</v>
      </c>
      <c r="BJ552" s="18" t="s">
        <v>75</v>
      </c>
      <c r="BK552" s="191">
        <f>ROUND(I552*H552,2)</f>
        <v>0</v>
      </c>
      <c r="BL552" s="18" t="s">
        <v>249</v>
      </c>
      <c r="BM552" s="190" t="s">
        <v>934</v>
      </c>
    </row>
    <row r="553" spans="1:65" s="12" customFormat="1" ht="22.9" customHeight="1">
      <c r="B553" s="163"/>
      <c r="C553" s="164"/>
      <c r="D553" s="165" t="s">
        <v>67</v>
      </c>
      <c r="E553" s="177" t="s">
        <v>935</v>
      </c>
      <c r="F553" s="177" t="s">
        <v>936</v>
      </c>
      <c r="G553" s="164"/>
      <c r="H553" s="164"/>
      <c r="I553" s="167"/>
      <c r="J553" s="178">
        <f>BK553</f>
        <v>0</v>
      </c>
      <c r="K553" s="164"/>
      <c r="L553" s="169"/>
      <c r="M553" s="170"/>
      <c r="N553" s="171"/>
      <c r="O553" s="171"/>
      <c r="P553" s="172">
        <f>SUM(P554:P596)</f>
        <v>0</v>
      </c>
      <c r="Q553" s="171"/>
      <c r="R553" s="172">
        <f>SUM(R554:R596)</f>
        <v>5.5148359999999993E-2</v>
      </c>
      <c r="S553" s="171"/>
      <c r="T553" s="173">
        <f>SUM(T554:T596)</f>
        <v>0</v>
      </c>
      <c r="AR553" s="174" t="s">
        <v>77</v>
      </c>
      <c r="AT553" s="175" t="s">
        <v>67</v>
      </c>
      <c r="AU553" s="175" t="s">
        <v>75</v>
      </c>
      <c r="AY553" s="174" t="s">
        <v>159</v>
      </c>
      <c r="BK553" s="176">
        <f>SUM(BK554:BK596)</f>
        <v>0</v>
      </c>
    </row>
    <row r="554" spans="1:65" s="2" customFormat="1" ht="36">
      <c r="A554" s="35"/>
      <c r="B554" s="36"/>
      <c r="C554" s="179" t="s">
        <v>937</v>
      </c>
      <c r="D554" s="179" t="s">
        <v>161</v>
      </c>
      <c r="E554" s="180" t="s">
        <v>938</v>
      </c>
      <c r="F554" s="181" t="s">
        <v>939</v>
      </c>
      <c r="G554" s="182" t="s">
        <v>164</v>
      </c>
      <c r="H554" s="183">
        <v>15.3</v>
      </c>
      <c r="I554" s="184"/>
      <c r="J554" s="185">
        <f>ROUND(I554*H554,2)</f>
        <v>0</v>
      </c>
      <c r="K554" s="181" t="s">
        <v>165</v>
      </c>
      <c r="L554" s="40"/>
      <c r="M554" s="186" t="s">
        <v>19</v>
      </c>
      <c r="N554" s="187" t="s">
        <v>39</v>
      </c>
      <c r="O554" s="65"/>
      <c r="P554" s="188">
        <f>O554*H554</f>
        <v>0</v>
      </c>
      <c r="Q554" s="188">
        <v>2.0000000000000002E-5</v>
      </c>
      <c r="R554" s="188">
        <f>Q554*H554</f>
        <v>3.0600000000000007E-4</v>
      </c>
      <c r="S554" s="188">
        <v>0</v>
      </c>
      <c r="T554" s="189">
        <f>S554*H554</f>
        <v>0</v>
      </c>
      <c r="U554" s="35"/>
      <c r="V554" s="35"/>
      <c r="W554" s="35"/>
      <c r="X554" s="35"/>
      <c r="Y554" s="35"/>
      <c r="Z554" s="35"/>
      <c r="AA554" s="35"/>
      <c r="AB554" s="35"/>
      <c r="AC554" s="35"/>
      <c r="AD554" s="35"/>
      <c r="AE554" s="35"/>
      <c r="AR554" s="190" t="s">
        <v>249</v>
      </c>
      <c r="AT554" s="190" t="s">
        <v>161</v>
      </c>
      <c r="AU554" s="190" t="s">
        <v>77</v>
      </c>
      <c r="AY554" s="18" t="s">
        <v>159</v>
      </c>
      <c r="BE554" s="191">
        <f>IF(N554="základní",J554,0)</f>
        <v>0</v>
      </c>
      <c r="BF554" s="191">
        <f>IF(N554="snížená",J554,0)</f>
        <v>0</v>
      </c>
      <c r="BG554" s="191">
        <f>IF(N554="zákl. přenesená",J554,0)</f>
        <v>0</v>
      </c>
      <c r="BH554" s="191">
        <f>IF(N554="sníž. přenesená",J554,0)</f>
        <v>0</v>
      </c>
      <c r="BI554" s="191">
        <f>IF(N554="nulová",J554,0)</f>
        <v>0</v>
      </c>
      <c r="BJ554" s="18" t="s">
        <v>75</v>
      </c>
      <c r="BK554" s="191">
        <f>ROUND(I554*H554,2)</f>
        <v>0</v>
      </c>
      <c r="BL554" s="18" t="s">
        <v>249</v>
      </c>
      <c r="BM554" s="190" t="s">
        <v>940</v>
      </c>
    </row>
    <row r="555" spans="1:65" s="13" customFormat="1" ht="11.25">
      <c r="B555" s="192"/>
      <c r="C555" s="193"/>
      <c r="D555" s="194" t="s">
        <v>168</v>
      </c>
      <c r="E555" s="195" t="s">
        <v>19</v>
      </c>
      <c r="F555" s="196" t="s">
        <v>941</v>
      </c>
      <c r="G555" s="193"/>
      <c r="H555" s="197">
        <v>4.5</v>
      </c>
      <c r="I555" s="198"/>
      <c r="J555" s="193"/>
      <c r="K555" s="193"/>
      <c r="L555" s="199"/>
      <c r="M555" s="200"/>
      <c r="N555" s="201"/>
      <c r="O555" s="201"/>
      <c r="P555" s="201"/>
      <c r="Q555" s="201"/>
      <c r="R555" s="201"/>
      <c r="S555" s="201"/>
      <c r="T555" s="202"/>
      <c r="AT555" s="203" t="s">
        <v>168</v>
      </c>
      <c r="AU555" s="203" t="s">
        <v>77</v>
      </c>
      <c r="AV555" s="13" t="s">
        <v>77</v>
      </c>
      <c r="AW555" s="13" t="s">
        <v>30</v>
      </c>
      <c r="AX555" s="13" t="s">
        <v>68</v>
      </c>
      <c r="AY555" s="203" t="s">
        <v>159</v>
      </c>
    </row>
    <row r="556" spans="1:65" s="13" customFormat="1" ht="11.25">
      <c r="B556" s="192"/>
      <c r="C556" s="193"/>
      <c r="D556" s="194" t="s">
        <v>168</v>
      </c>
      <c r="E556" s="195" t="s">
        <v>19</v>
      </c>
      <c r="F556" s="196" t="s">
        <v>942</v>
      </c>
      <c r="G556" s="193"/>
      <c r="H556" s="197">
        <v>10.8</v>
      </c>
      <c r="I556" s="198"/>
      <c r="J556" s="193"/>
      <c r="K556" s="193"/>
      <c r="L556" s="199"/>
      <c r="M556" s="200"/>
      <c r="N556" s="201"/>
      <c r="O556" s="201"/>
      <c r="P556" s="201"/>
      <c r="Q556" s="201"/>
      <c r="R556" s="201"/>
      <c r="S556" s="201"/>
      <c r="T556" s="202"/>
      <c r="AT556" s="203" t="s">
        <v>168</v>
      </c>
      <c r="AU556" s="203" t="s">
        <v>77</v>
      </c>
      <c r="AV556" s="13" t="s">
        <v>77</v>
      </c>
      <c r="AW556" s="13" t="s">
        <v>30</v>
      </c>
      <c r="AX556" s="13" t="s">
        <v>68</v>
      </c>
      <c r="AY556" s="203" t="s">
        <v>159</v>
      </c>
    </row>
    <row r="557" spans="1:65" s="14" customFormat="1" ht="11.25">
      <c r="B557" s="204"/>
      <c r="C557" s="205"/>
      <c r="D557" s="194" t="s">
        <v>168</v>
      </c>
      <c r="E557" s="206" t="s">
        <v>19</v>
      </c>
      <c r="F557" s="207" t="s">
        <v>171</v>
      </c>
      <c r="G557" s="205"/>
      <c r="H557" s="208">
        <v>15.3</v>
      </c>
      <c r="I557" s="209"/>
      <c r="J557" s="205"/>
      <c r="K557" s="205"/>
      <c r="L557" s="210"/>
      <c r="M557" s="211"/>
      <c r="N557" s="212"/>
      <c r="O557" s="212"/>
      <c r="P557" s="212"/>
      <c r="Q557" s="212"/>
      <c r="R557" s="212"/>
      <c r="S557" s="212"/>
      <c r="T557" s="213"/>
      <c r="AT557" s="214" t="s">
        <v>168</v>
      </c>
      <c r="AU557" s="214" t="s">
        <v>77</v>
      </c>
      <c r="AV557" s="14" t="s">
        <v>166</v>
      </c>
      <c r="AW557" s="14" t="s">
        <v>30</v>
      </c>
      <c r="AX557" s="14" t="s">
        <v>75</v>
      </c>
      <c r="AY557" s="214" t="s">
        <v>159</v>
      </c>
    </row>
    <row r="558" spans="1:65" s="2" customFormat="1" ht="24">
      <c r="A558" s="35"/>
      <c r="B558" s="36"/>
      <c r="C558" s="179" t="s">
        <v>943</v>
      </c>
      <c r="D558" s="179" t="s">
        <v>161</v>
      </c>
      <c r="E558" s="180" t="s">
        <v>944</v>
      </c>
      <c r="F558" s="181" t="s">
        <v>945</v>
      </c>
      <c r="G558" s="182" t="s">
        <v>164</v>
      </c>
      <c r="H558" s="183">
        <v>101.3</v>
      </c>
      <c r="I558" s="184"/>
      <c r="J558" s="185">
        <f>ROUND(I558*H558,2)</f>
        <v>0</v>
      </c>
      <c r="K558" s="181" t="s">
        <v>165</v>
      </c>
      <c r="L558" s="40"/>
      <c r="M558" s="186" t="s">
        <v>19</v>
      </c>
      <c r="N558" s="187" t="s">
        <v>39</v>
      </c>
      <c r="O558" s="65"/>
      <c r="P558" s="188">
        <f>O558*H558</f>
        <v>0</v>
      </c>
      <c r="Q558" s="188">
        <v>1.2999999999999999E-4</v>
      </c>
      <c r="R558" s="188">
        <f>Q558*H558</f>
        <v>1.3168999999999998E-2</v>
      </c>
      <c r="S558" s="188">
        <v>0</v>
      </c>
      <c r="T558" s="189">
        <f>S558*H558</f>
        <v>0</v>
      </c>
      <c r="U558" s="35"/>
      <c r="V558" s="35"/>
      <c r="W558" s="35"/>
      <c r="X558" s="35"/>
      <c r="Y558" s="35"/>
      <c r="Z558" s="35"/>
      <c r="AA558" s="35"/>
      <c r="AB558" s="35"/>
      <c r="AC558" s="35"/>
      <c r="AD558" s="35"/>
      <c r="AE558" s="35"/>
      <c r="AR558" s="190" t="s">
        <v>249</v>
      </c>
      <c r="AT558" s="190" t="s">
        <v>161</v>
      </c>
      <c r="AU558" s="190" t="s">
        <v>77</v>
      </c>
      <c r="AY558" s="18" t="s">
        <v>159</v>
      </c>
      <c r="BE558" s="191">
        <f>IF(N558="základní",J558,0)</f>
        <v>0</v>
      </c>
      <c r="BF558" s="191">
        <f>IF(N558="snížená",J558,0)</f>
        <v>0</v>
      </c>
      <c r="BG558" s="191">
        <f>IF(N558="zákl. přenesená",J558,0)</f>
        <v>0</v>
      </c>
      <c r="BH558" s="191">
        <f>IF(N558="sníž. přenesená",J558,0)</f>
        <v>0</v>
      </c>
      <c r="BI558" s="191">
        <f>IF(N558="nulová",J558,0)</f>
        <v>0</v>
      </c>
      <c r="BJ558" s="18" t="s">
        <v>75</v>
      </c>
      <c r="BK558" s="191">
        <f>ROUND(I558*H558,2)</f>
        <v>0</v>
      </c>
      <c r="BL558" s="18" t="s">
        <v>249</v>
      </c>
      <c r="BM558" s="190" t="s">
        <v>946</v>
      </c>
    </row>
    <row r="559" spans="1:65" s="13" customFormat="1" ht="11.25">
      <c r="B559" s="192"/>
      <c r="C559" s="193"/>
      <c r="D559" s="194" t="s">
        <v>168</v>
      </c>
      <c r="E559" s="195" t="s">
        <v>19</v>
      </c>
      <c r="F559" s="196" t="s">
        <v>941</v>
      </c>
      <c r="G559" s="193"/>
      <c r="H559" s="197">
        <v>4.5</v>
      </c>
      <c r="I559" s="198"/>
      <c r="J559" s="193"/>
      <c r="K559" s="193"/>
      <c r="L559" s="199"/>
      <c r="M559" s="200"/>
      <c r="N559" s="201"/>
      <c r="O559" s="201"/>
      <c r="P559" s="201"/>
      <c r="Q559" s="201"/>
      <c r="R559" s="201"/>
      <c r="S559" s="201"/>
      <c r="T559" s="202"/>
      <c r="AT559" s="203" t="s">
        <v>168</v>
      </c>
      <c r="AU559" s="203" t="s">
        <v>77</v>
      </c>
      <c r="AV559" s="13" t="s">
        <v>77</v>
      </c>
      <c r="AW559" s="13" t="s">
        <v>30</v>
      </c>
      <c r="AX559" s="13" t="s">
        <v>68</v>
      </c>
      <c r="AY559" s="203" t="s">
        <v>159</v>
      </c>
    </row>
    <row r="560" spans="1:65" s="13" customFormat="1" ht="11.25">
      <c r="B560" s="192"/>
      <c r="C560" s="193"/>
      <c r="D560" s="194" t="s">
        <v>168</v>
      </c>
      <c r="E560" s="195" t="s">
        <v>19</v>
      </c>
      <c r="F560" s="196" t="s">
        <v>942</v>
      </c>
      <c r="G560" s="193"/>
      <c r="H560" s="197">
        <v>10.8</v>
      </c>
      <c r="I560" s="198"/>
      <c r="J560" s="193"/>
      <c r="K560" s="193"/>
      <c r="L560" s="199"/>
      <c r="M560" s="200"/>
      <c r="N560" s="201"/>
      <c r="O560" s="201"/>
      <c r="P560" s="201"/>
      <c r="Q560" s="201"/>
      <c r="R560" s="201"/>
      <c r="S560" s="201"/>
      <c r="T560" s="202"/>
      <c r="AT560" s="203" t="s">
        <v>168</v>
      </c>
      <c r="AU560" s="203" t="s">
        <v>77</v>
      </c>
      <c r="AV560" s="13" t="s">
        <v>77</v>
      </c>
      <c r="AW560" s="13" t="s">
        <v>30</v>
      </c>
      <c r="AX560" s="13" t="s">
        <v>68</v>
      </c>
      <c r="AY560" s="203" t="s">
        <v>159</v>
      </c>
    </row>
    <row r="561" spans="1:65" s="13" customFormat="1" ht="11.25">
      <c r="B561" s="192"/>
      <c r="C561" s="193"/>
      <c r="D561" s="194" t="s">
        <v>168</v>
      </c>
      <c r="E561" s="195" t="s">
        <v>19</v>
      </c>
      <c r="F561" s="196" t="s">
        <v>947</v>
      </c>
      <c r="G561" s="193"/>
      <c r="H561" s="197">
        <v>86</v>
      </c>
      <c r="I561" s="198"/>
      <c r="J561" s="193"/>
      <c r="K561" s="193"/>
      <c r="L561" s="199"/>
      <c r="M561" s="200"/>
      <c r="N561" s="201"/>
      <c r="O561" s="201"/>
      <c r="P561" s="201"/>
      <c r="Q561" s="201"/>
      <c r="R561" s="201"/>
      <c r="S561" s="201"/>
      <c r="T561" s="202"/>
      <c r="AT561" s="203" t="s">
        <v>168</v>
      </c>
      <c r="AU561" s="203" t="s">
        <v>77</v>
      </c>
      <c r="AV561" s="13" t="s">
        <v>77</v>
      </c>
      <c r="AW561" s="13" t="s">
        <v>30</v>
      </c>
      <c r="AX561" s="13" t="s">
        <v>68</v>
      </c>
      <c r="AY561" s="203" t="s">
        <v>159</v>
      </c>
    </row>
    <row r="562" spans="1:65" s="14" customFormat="1" ht="11.25">
      <c r="B562" s="204"/>
      <c r="C562" s="205"/>
      <c r="D562" s="194" t="s">
        <v>168</v>
      </c>
      <c r="E562" s="206" t="s">
        <v>19</v>
      </c>
      <c r="F562" s="207" t="s">
        <v>171</v>
      </c>
      <c r="G562" s="205"/>
      <c r="H562" s="208">
        <v>101.3</v>
      </c>
      <c r="I562" s="209"/>
      <c r="J562" s="205"/>
      <c r="K562" s="205"/>
      <c r="L562" s="210"/>
      <c r="M562" s="211"/>
      <c r="N562" s="212"/>
      <c r="O562" s="212"/>
      <c r="P562" s="212"/>
      <c r="Q562" s="212"/>
      <c r="R562" s="212"/>
      <c r="S562" s="212"/>
      <c r="T562" s="213"/>
      <c r="AT562" s="214" t="s">
        <v>168</v>
      </c>
      <c r="AU562" s="214" t="s">
        <v>77</v>
      </c>
      <c r="AV562" s="14" t="s">
        <v>166</v>
      </c>
      <c r="AW562" s="14" t="s">
        <v>30</v>
      </c>
      <c r="AX562" s="14" t="s">
        <v>75</v>
      </c>
      <c r="AY562" s="214" t="s">
        <v>159</v>
      </c>
    </row>
    <row r="563" spans="1:65" s="2" customFormat="1" ht="24">
      <c r="A563" s="35"/>
      <c r="B563" s="36"/>
      <c r="C563" s="179" t="s">
        <v>948</v>
      </c>
      <c r="D563" s="179" t="s">
        <v>161</v>
      </c>
      <c r="E563" s="180" t="s">
        <v>949</v>
      </c>
      <c r="F563" s="181" t="s">
        <v>950</v>
      </c>
      <c r="G563" s="182" t="s">
        <v>164</v>
      </c>
      <c r="H563" s="183">
        <v>101.3</v>
      </c>
      <c r="I563" s="184"/>
      <c r="J563" s="185">
        <f>ROUND(I563*H563,2)</f>
        <v>0</v>
      </c>
      <c r="K563" s="181" t="s">
        <v>165</v>
      </c>
      <c r="L563" s="40"/>
      <c r="M563" s="186" t="s">
        <v>19</v>
      </c>
      <c r="N563" s="187" t="s">
        <v>39</v>
      </c>
      <c r="O563" s="65"/>
      <c r="P563" s="188">
        <f>O563*H563</f>
        <v>0</v>
      </c>
      <c r="Q563" s="188">
        <v>1.2E-4</v>
      </c>
      <c r="R563" s="188">
        <f>Q563*H563</f>
        <v>1.2156E-2</v>
      </c>
      <c r="S563" s="188">
        <v>0</v>
      </c>
      <c r="T563" s="189">
        <f>S563*H563</f>
        <v>0</v>
      </c>
      <c r="U563" s="35"/>
      <c r="V563" s="35"/>
      <c r="W563" s="35"/>
      <c r="X563" s="35"/>
      <c r="Y563" s="35"/>
      <c r="Z563" s="35"/>
      <c r="AA563" s="35"/>
      <c r="AB563" s="35"/>
      <c r="AC563" s="35"/>
      <c r="AD563" s="35"/>
      <c r="AE563" s="35"/>
      <c r="AR563" s="190" t="s">
        <v>249</v>
      </c>
      <c r="AT563" s="190" t="s">
        <v>161</v>
      </c>
      <c r="AU563" s="190" t="s">
        <v>77</v>
      </c>
      <c r="AY563" s="18" t="s">
        <v>159</v>
      </c>
      <c r="BE563" s="191">
        <f>IF(N563="základní",J563,0)</f>
        <v>0</v>
      </c>
      <c r="BF563" s="191">
        <f>IF(N563="snížená",J563,0)</f>
        <v>0</v>
      </c>
      <c r="BG563" s="191">
        <f>IF(N563="zákl. přenesená",J563,0)</f>
        <v>0</v>
      </c>
      <c r="BH563" s="191">
        <f>IF(N563="sníž. přenesená",J563,0)</f>
        <v>0</v>
      </c>
      <c r="BI563" s="191">
        <f>IF(N563="nulová",J563,0)</f>
        <v>0</v>
      </c>
      <c r="BJ563" s="18" t="s">
        <v>75</v>
      </c>
      <c r="BK563" s="191">
        <f>ROUND(I563*H563,2)</f>
        <v>0</v>
      </c>
      <c r="BL563" s="18" t="s">
        <v>249</v>
      </c>
      <c r="BM563" s="190" t="s">
        <v>951</v>
      </c>
    </row>
    <row r="564" spans="1:65" s="13" customFormat="1" ht="11.25">
      <c r="B564" s="192"/>
      <c r="C564" s="193"/>
      <c r="D564" s="194" t="s">
        <v>168</v>
      </c>
      <c r="E564" s="195" t="s">
        <v>19</v>
      </c>
      <c r="F564" s="196" t="s">
        <v>941</v>
      </c>
      <c r="G564" s="193"/>
      <c r="H564" s="197">
        <v>4.5</v>
      </c>
      <c r="I564" s="198"/>
      <c r="J564" s="193"/>
      <c r="K564" s="193"/>
      <c r="L564" s="199"/>
      <c r="M564" s="200"/>
      <c r="N564" s="201"/>
      <c r="O564" s="201"/>
      <c r="P564" s="201"/>
      <c r="Q564" s="201"/>
      <c r="R564" s="201"/>
      <c r="S564" s="201"/>
      <c r="T564" s="202"/>
      <c r="AT564" s="203" t="s">
        <v>168</v>
      </c>
      <c r="AU564" s="203" t="s">
        <v>77</v>
      </c>
      <c r="AV564" s="13" t="s">
        <v>77</v>
      </c>
      <c r="AW564" s="13" t="s">
        <v>30</v>
      </c>
      <c r="AX564" s="13" t="s">
        <v>68</v>
      </c>
      <c r="AY564" s="203" t="s">
        <v>159</v>
      </c>
    </row>
    <row r="565" spans="1:65" s="13" customFormat="1" ht="11.25">
      <c r="B565" s="192"/>
      <c r="C565" s="193"/>
      <c r="D565" s="194" t="s">
        <v>168</v>
      </c>
      <c r="E565" s="195" t="s">
        <v>19</v>
      </c>
      <c r="F565" s="196" t="s">
        <v>942</v>
      </c>
      <c r="G565" s="193"/>
      <c r="H565" s="197">
        <v>10.8</v>
      </c>
      <c r="I565" s="198"/>
      <c r="J565" s="193"/>
      <c r="K565" s="193"/>
      <c r="L565" s="199"/>
      <c r="M565" s="200"/>
      <c r="N565" s="201"/>
      <c r="O565" s="201"/>
      <c r="P565" s="201"/>
      <c r="Q565" s="201"/>
      <c r="R565" s="201"/>
      <c r="S565" s="201"/>
      <c r="T565" s="202"/>
      <c r="AT565" s="203" t="s">
        <v>168</v>
      </c>
      <c r="AU565" s="203" t="s">
        <v>77</v>
      </c>
      <c r="AV565" s="13" t="s">
        <v>77</v>
      </c>
      <c r="AW565" s="13" t="s">
        <v>30</v>
      </c>
      <c r="AX565" s="13" t="s">
        <v>68</v>
      </c>
      <c r="AY565" s="203" t="s">
        <v>159</v>
      </c>
    </row>
    <row r="566" spans="1:65" s="13" customFormat="1" ht="11.25">
      <c r="B566" s="192"/>
      <c r="C566" s="193"/>
      <c r="D566" s="194" t="s">
        <v>168</v>
      </c>
      <c r="E566" s="195" t="s">
        <v>19</v>
      </c>
      <c r="F566" s="196" t="s">
        <v>947</v>
      </c>
      <c r="G566" s="193"/>
      <c r="H566" s="197">
        <v>86</v>
      </c>
      <c r="I566" s="198"/>
      <c r="J566" s="193"/>
      <c r="K566" s="193"/>
      <c r="L566" s="199"/>
      <c r="M566" s="200"/>
      <c r="N566" s="201"/>
      <c r="O566" s="201"/>
      <c r="P566" s="201"/>
      <c r="Q566" s="201"/>
      <c r="R566" s="201"/>
      <c r="S566" s="201"/>
      <c r="T566" s="202"/>
      <c r="AT566" s="203" t="s">
        <v>168</v>
      </c>
      <c r="AU566" s="203" t="s">
        <v>77</v>
      </c>
      <c r="AV566" s="13" t="s">
        <v>77</v>
      </c>
      <c r="AW566" s="13" t="s">
        <v>30</v>
      </c>
      <c r="AX566" s="13" t="s">
        <v>68</v>
      </c>
      <c r="AY566" s="203" t="s">
        <v>159</v>
      </c>
    </row>
    <row r="567" spans="1:65" s="14" customFormat="1" ht="11.25">
      <c r="B567" s="204"/>
      <c r="C567" s="205"/>
      <c r="D567" s="194" t="s">
        <v>168</v>
      </c>
      <c r="E567" s="206" t="s">
        <v>19</v>
      </c>
      <c r="F567" s="207" t="s">
        <v>171</v>
      </c>
      <c r="G567" s="205"/>
      <c r="H567" s="208">
        <v>101.3</v>
      </c>
      <c r="I567" s="209"/>
      <c r="J567" s="205"/>
      <c r="K567" s="205"/>
      <c r="L567" s="210"/>
      <c r="M567" s="211"/>
      <c r="N567" s="212"/>
      <c r="O567" s="212"/>
      <c r="P567" s="212"/>
      <c r="Q567" s="212"/>
      <c r="R567" s="212"/>
      <c r="S567" s="212"/>
      <c r="T567" s="213"/>
      <c r="AT567" s="214" t="s">
        <v>168</v>
      </c>
      <c r="AU567" s="214" t="s">
        <v>77</v>
      </c>
      <c r="AV567" s="14" t="s">
        <v>166</v>
      </c>
      <c r="AW567" s="14" t="s">
        <v>30</v>
      </c>
      <c r="AX567" s="14" t="s">
        <v>75</v>
      </c>
      <c r="AY567" s="214" t="s">
        <v>159</v>
      </c>
    </row>
    <row r="568" spans="1:65" s="2" customFormat="1" ht="44.25" customHeight="1">
      <c r="A568" s="35"/>
      <c r="B568" s="36"/>
      <c r="C568" s="179" t="s">
        <v>952</v>
      </c>
      <c r="D568" s="179" t="s">
        <v>161</v>
      </c>
      <c r="E568" s="180" t="s">
        <v>953</v>
      </c>
      <c r="F568" s="181" t="s">
        <v>954</v>
      </c>
      <c r="G568" s="182" t="s">
        <v>164</v>
      </c>
      <c r="H568" s="183">
        <v>15.3</v>
      </c>
      <c r="I568" s="184"/>
      <c r="J568" s="185">
        <f>ROUND(I568*H568,2)</f>
        <v>0</v>
      </c>
      <c r="K568" s="181" t="s">
        <v>165</v>
      </c>
      <c r="L568" s="40"/>
      <c r="M568" s="186" t="s">
        <v>19</v>
      </c>
      <c r="N568" s="187" t="s">
        <v>39</v>
      </c>
      <c r="O568" s="65"/>
      <c r="P568" s="188">
        <f>O568*H568</f>
        <v>0</v>
      </c>
      <c r="Q568" s="188">
        <v>1.1E-4</v>
      </c>
      <c r="R568" s="188">
        <f>Q568*H568</f>
        <v>1.683E-3</v>
      </c>
      <c r="S568" s="188">
        <v>0</v>
      </c>
      <c r="T568" s="189">
        <f>S568*H568</f>
        <v>0</v>
      </c>
      <c r="U568" s="35"/>
      <c r="V568" s="35"/>
      <c r="W568" s="35"/>
      <c r="X568" s="35"/>
      <c r="Y568" s="35"/>
      <c r="Z568" s="35"/>
      <c r="AA568" s="35"/>
      <c r="AB568" s="35"/>
      <c r="AC568" s="35"/>
      <c r="AD568" s="35"/>
      <c r="AE568" s="35"/>
      <c r="AR568" s="190" t="s">
        <v>249</v>
      </c>
      <c r="AT568" s="190" t="s">
        <v>161</v>
      </c>
      <c r="AU568" s="190" t="s">
        <v>77</v>
      </c>
      <c r="AY568" s="18" t="s">
        <v>159</v>
      </c>
      <c r="BE568" s="191">
        <f>IF(N568="základní",J568,0)</f>
        <v>0</v>
      </c>
      <c r="BF568" s="191">
        <f>IF(N568="snížená",J568,0)</f>
        <v>0</v>
      </c>
      <c r="BG568" s="191">
        <f>IF(N568="zákl. přenesená",J568,0)</f>
        <v>0</v>
      </c>
      <c r="BH568" s="191">
        <f>IF(N568="sníž. přenesená",J568,0)</f>
        <v>0</v>
      </c>
      <c r="BI568" s="191">
        <f>IF(N568="nulová",J568,0)</f>
        <v>0</v>
      </c>
      <c r="BJ568" s="18" t="s">
        <v>75</v>
      </c>
      <c r="BK568" s="191">
        <f>ROUND(I568*H568,2)</f>
        <v>0</v>
      </c>
      <c r="BL568" s="18" t="s">
        <v>249</v>
      </c>
      <c r="BM568" s="190" t="s">
        <v>955</v>
      </c>
    </row>
    <row r="569" spans="1:65" s="13" customFormat="1" ht="11.25">
      <c r="B569" s="192"/>
      <c r="C569" s="193"/>
      <c r="D569" s="194" t="s">
        <v>168</v>
      </c>
      <c r="E569" s="195" t="s">
        <v>19</v>
      </c>
      <c r="F569" s="196" t="s">
        <v>941</v>
      </c>
      <c r="G569" s="193"/>
      <c r="H569" s="197">
        <v>4.5</v>
      </c>
      <c r="I569" s="198"/>
      <c r="J569" s="193"/>
      <c r="K569" s="193"/>
      <c r="L569" s="199"/>
      <c r="M569" s="200"/>
      <c r="N569" s="201"/>
      <c r="O569" s="201"/>
      <c r="P569" s="201"/>
      <c r="Q569" s="201"/>
      <c r="R569" s="201"/>
      <c r="S569" s="201"/>
      <c r="T569" s="202"/>
      <c r="AT569" s="203" t="s">
        <v>168</v>
      </c>
      <c r="AU569" s="203" t="s">
        <v>77</v>
      </c>
      <c r="AV569" s="13" t="s">
        <v>77</v>
      </c>
      <c r="AW569" s="13" t="s">
        <v>30</v>
      </c>
      <c r="AX569" s="13" t="s">
        <v>68</v>
      </c>
      <c r="AY569" s="203" t="s">
        <v>159</v>
      </c>
    </row>
    <row r="570" spans="1:65" s="13" customFormat="1" ht="11.25">
      <c r="B570" s="192"/>
      <c r="C570" s="193"/>
      <c r="D570" s="194" t="s">
        <v>168</v>
      </c>
      <c r="E570" s="195" t="s">
        <v>19</v>
      </c>
      <c r="F570" s="196" t="s">
        <v>942</v>
      </c>
      <c r="G570" s="193"/>
      <c r="H570" s="197">
        <v>10.8</v>
      </c>
      <c r="I570" s="198"/>
      <c r="J570" s="193"/>
      <c r="K570" s="193"/>
      <c r="L570" s="199"/>
      <c r="M570" s="200"/>
      <c r="N570" s="201"/>
      <c r="O570" s="201"/>
      <c r="P570" s="201"/>
      <c r="Q570" s="201"/>
      <c r="R570" s="201"/>
      <c r="S570" s="201"/>
      <c r="T570" s="202"/>
      <c r="AT570" s="203" t="s">
        <v>168</v>
      </c>
      <c r="AU570" s="203" t="s">
        <v>77</v>
      </c>
      <c r="AV570" s="13" t="s">
        <v>77</v>
      </c>
      <c r="AW570" s="13" t="s">
        <v>30</v>
      </c>
      <c r="AX570" s="13" t="s">
        <v>68</v>
      </c>
      <c r="AY570" s="203" t="s">
        <v>159</v>
      </c>
    </row>
    <row r="571" spans="1:65" s="14" customFormat="1" ht="11.25">
      <c r="B571" s="204"/>
      <c r="C571" s="205"/>
      <c r="D571" s="194" t="s">
        <v>168</v>
      </c>
      <c r="E571" s="206" t="s">
        <v>19</v>
      </c>
      <c r="F571" s="207" t="s">
        <v>171</v>
      </c>
      <c r="G571" s="205"/>
      <c r="H571" s="208">
        <v>15.3</v>
      </c>
      <c r="I571" s="209"/>
      <c r="J571" s="205"/>
      <c r="K571" s="205"/>
      <c r="L571" s="210"/>
      <c r="M571" s="211"/>
      <c r="N571" s="212"/>
      <c r="O571" s="212"/>
      <c r="P571" s="212"/>
      <c r="Q571" s="212"/>
      <c r="R571" s="212"/>
      <c r="S571" s="212"/>
      <c r="T571" s="213"/>
      <c r="AT571" s="214" t="s">
        <v>168</v>
      </c>
      <c r="AU571" s="214" t="s">
        <v>77</v>
      </c>
      <c r="AV571" s="14" t="s">
        <v>166</v>
      </c>
      <c r="AW571" s="14" t="s">
        <v>30</v>
      </c>
      <c r="AX571" s="14" t="s">
        <v>75</v>
      </c>
      <c r="AY571" s="214" t="s">
        <v>159</v>
      </c>
    </row>
    <row r="572" spans="1:65" s="2" customFormat="1" ht="24">
      <c r="A572" s="35"/>
      <c r="B572" s="36"/>
      <c r="C572" s="179" t="s">
        <v>956</v>
      </c>
      <c r="D572" s="179" t="s">
        <v>161</v>
      </c>
      <c r="E572" s="180" t="s">
        <v>957</v>
      </c>
      <c r="F572" s="181" t="s">
        <v>958</v>
      </c>
      <c r="G572" s="182" t="s">
        <v>223</v>
      </c>
      <c r="H572" s="183">
        <v>14.4</v>
      </c>
      <c r="I572" s="184"/>
      <c r="J572" s="185">
        <f>ROUND(I572*H572,2)</f>
        <v>0</v>
      </c>
      <c r="K572" s="181" t="s">
        <v>165</v>
      </c>
      <c r="L572" s="40"/>
      <c r="M572" s="186" t="s">
        <v>19</v>
      </c>
      <c r="N572" s="187" t="s">
        <v>39</v>
      </c>
      <c r="O572" s="65"/>
      <c r="P572" s="188">
        <f>O572*H572</f>
        <v>0</v>
      </c>
      <c r="Q572" s="188">
        <v>3.0000000000000001E-5</v>
      </c>
      <c r="R572" s="188">
        <f>Q572*H572</f>
        <v>4.3200000000000004E-4</v>
      </c>
      <c r="S572" s="188">
        <v>0</v>
      </c>
      <c r="T572" s="189">
        <f>S572*H572</f>
        <v>0</v>
      </c>
      <c r="U572" s="35"/>
      <c r="V572" s="35"/>
      <c r="W572" s="35"/>
      <c r="X572" s="35"/>
      <c r="Y572" s="35"/>
      <c r="Z572" s="35"/>
      <c r="AA572" s="35"/>
      <c r="AB572" s="35"/>
      <c r="AC572" s="35"/>
      <c r="AD572" s="35"/>
      <c r="AE572" s="35"/>
      <c r="AR572" s="190" t="s">
        <v>249</v>
      </c>
      <c r="AT572" s="190" t="s">
        <v>161</v>
      </c>
      <c r="AU572" s="190" t="s">
        <v>77</v>
      </c>
      <c r="AY572" s="18" t="s">
        <v>159</v>
      </c>
      <c r="BE572" s="191">
        <f>IF(N572="základní",J572,0)</f>
        <v>0</v>
      </c>
      <c r="BF572" s="191">
        <f>IF(N572="snížená",J572,0)</f>
        <v>0</v>
      </c>
      <c r="BG572" s="191">
        <f>IF(N572="zákl. přenesená",J572,0)</f>
        <v>0</v>
      </c>
      <c r="BH572" s="191">
        <f>IF(N572="sníž. přenesená",J572,0)</f>
        <v>0</v>
      </c>
      <c r="BI572" s="191">
        <f>IF(N572="nulová",J572,0)</f>
        <v>0</v>
      </c>
      <c r="BJ572" s="18" t="s">
        <v>75</v>
      </c>
      <c r="BK572" s="191">
        <f>ROUND(I572*H572,2)</f>
        <v>0</v>
      </c>
      <c r="BL572" s="18" t="s">
        <v>249</v>
      </c>
      <c r="BM572" s="190" t="s">
        <v>959</v>
      </c>
    </row>
    <row r="573" spans="1:65" s="13" customFormat="1" ht="11.25">
      <c r="B573" s="192"/>
      <c r="C573" s="193"/>
      <c r="D573" s="194" t="s">
        <v>168</v>
      </c>
      <c r="E573" s="195" t="s">
        <v>19</v>
      </c>
      <c r="F573" s="196" t="s">
        <v>960</v>
      </c>
      <c r="G573" s="193"/>
      <c r="H573" s="197">
        <v>14.4</v>
      </c>
      <c r="I573" s="198"/>
      <c r="J573" s="193"/>
      <c r="K573" s="193"/>
      <c r="L573" s="199"/>
      <c r="M573" s="200"/>
      <c r="N573" s="201"/>
      <c r="O573" s="201"/>
      <c r="P573" s="201"/>
      <c r="Q573" s="201"/>
      <c r="R573" s="201"/>
      <c r="S573" s="201"/>
      <c r="T573" s="202"/>
      <c r="AT573" s="203" t="s">
        <v>168</v>
      </c>
      <c r="AU573" s="203" t="s">
        <v>77</v>
      </c>
      <c r="AV573" s="13" t="s">
        <v>77</v>
      </c>
      <c r="AW573" s="13" t="s">
        <v>30</v>
      </c>
      <c r="AX573" s="13" t="s">
        <v>75</v>
      </c>
      <c r="AY573" s="203" t="s">
        <v>159</v>
      </c>
    </row>
    <row r="574" spans="1:65" s="2" customFormat="1" ht="24">
      <c r="A574" s="35"/>
      <c r="B574" s="36"/>
      <c r="C574" s="179" t="s">
        <v>961</v>
      </c>
      <c r="D574" s="179" t="s">
        <v>161</v>
      </c>
      <c r="E574" s="180" t="s">
        <v>962</v>
      </c>
      <c r="F574" s="181" t="s">
        <v>963</v>
      </c>
      <c r="G574" s="182" t="s">
        <v>164</v>
      </c>
      <c r="H574" s="183">
        <v>55.951000000000001</v>
      </c>
      <c r="I574" s="184"/>
      <c r="J574" s="185">
        <f>ROUND(I574*H574,2)</f>
        <v>0</v>
      </c>
      <c r="K574" s="181" t="s">
        <v>165</v>
      </c>
      <c r="L574" s="40"/>
      <c r="M574" s="186" t="s">
        <v>19</v>
      </c>
      <c r="N574" s="187" t="s">
        <v>39</v>
      </c>
      <c r="O574" s="65"/>
      <c r="P574" s="188">
        <f>O574*H574</f>
        <v>0</v>
      </c>
      <c r="Q574" s="188">
        <v>2.0000000000000002E-5</v>
      </c>
      <c r="R574" s="188">
        <f>Q574*H574</f>
        <v>1.1190200000000001E-3</v>
      </c>
      <c r="S574" s="188">
        <v>0</v>
      </c>
      <c r="T574" s="189">
        <f>S574*H574</f>
        <v>0</v>
      </c>
      <c r="U574" s="35"/>
      <c r="V574" s="35"/>
      <c r="W574" s="35"/>
      <c r="X574" s="35"/>
      <c r="Y574" s="35"/>
      <c r="Z574" s="35"/>
      <c r="AA574" s="35"/>
      <c r="AB574" s="35"/>
      <c r="AC574" s="35"/>
      <c r="AD574" s="35"/>
      <c r="AE574" s="35"/>
      <c r="AR574" s="190" t="s">
        <v>249</v>
      </c>
      <c r="AT574" s="190" t="s">
        <v>161</v>
      </c>
      <c r="AU574" s="190" t="s">
        <v>77</v>
      </c>
      <c r="AY574" s="18" t="s">
        <v>159</v>
      </c>
      <c r="BE574" s="191">
        <f>IF(N574="základní",J574,0)</f>
        <v>0</v>
      </c>
      <c r="BF574" s="191">
        <f>IF(N574="snížená",J574,0)</f>
        <v>0</v>
      </c>
      <c r="BG574" s="191">
        <f>IF(N574="zákl. přenesená",J574,0)</f>
        <v>0</v>
      </c>
      <c r="BH574" s="191">
        <f>IF(N574="sníž. přenesená",J574,0)</f>
        <v>0</v>
      </c>
      <c r="BI574" s="191">
        <f>IF(N574="nulová",J574,0)</f>
        <v>0</v>
      </c>
      <c r="BJ574" s="18" t="s">
        <v>75</v>
      </c>
      <c r="BK574" s="191">
        <f>ROUND(I574*H574,2)</f>
        <v>0</v>
      </c>
      <c r="BL574" s="18" t="s">
        <v>249</v>
      </c>
      <c r="BM574" s="190" t="s">
        <v>964</v>
      </c>
    </row>
    <row r="575" spans="1:65" s="13" customFormat="1" ht="11.25">
      <c r="B575" s="192"/>
      <c r="C575" s="193"/>
      <c r="D575" s="194" t="s">
        <v>168</v>
      </c>
      <c r="E575" s="195" t="s">
        <v>19</v>
      </c>
      <c r="F575" s="196" t="s">
        <v>965</v>
      </c>
      <c r="G575" s="193"/>
      <c r="H575" s="197">
        <v>49.5</v>
      </c>
      <c r="I575" s="198"/>
      <c r="J575" s="193"/>
      <c r="K575" s="193"/>
      <c r="L575" s="199"/>
      <c r="M575" s="200"/>
      <c r="N575" s="201"/>
      <c r="O575" s="201"/>
      <c r="P575" s="201"/>
      <c r="Q575" s="201"/>
      <c r="R575" s="201"/>
      <c r="S575" s="201"/>
      <c r="T575" s="202"/>
      <c r="AT575" s="203" t="s">
        <v>168</v>
      </c>
      <c r="AU575" s="203" t="s">
        <v>77</v>
      </c>
      <c r="AV575" s="13" t="s">
        <v>77</v>
      </c>
      <c r="AW575" s="13" t="s">
        <v>30</v>
      </c>
      <c r="AX575" s="13" t="s">
        <v>68</v>
      </c>
      <c r="AY575" s="203" t="s">
        <v>159</v>
      </c>
    </row>
    <row r="576" spans="1:65" s="13" customFormat="1" ht="11.25">
      <c r="B576" s="192"/>
      <c r="C576" s="193"/>
      <c r="D576" s="194" t="s">
        <v>168</v>
      </c>
      <c r="E576" s="195" t="s">
        <v>19</v>
      </c>
      <c r="F576" s="196" t="s">
        <v>966</v>
      </c>
      <c r="G576" s="193"/>
      <c r="H576" s="197">
        <v>6.4509999999999996</v>
      </c>
      <c r="I576" s="198"/>
      <c r="J576" s="193"/>
      <c r="K576" s="193"/>
      <c r="L576" s="199"/>
      <c r="M576" s="200"/>
      <c r="N576" s="201"/>
      <c r="O576" s="201"/>
      <c r="P576" s="201"/>
      <c r="Q576" s="201"/>
      <c r="R576" s="201"/>
      <c r="S576" s="201"/>
      <c r="T576" s="202"/>
      <c r="AT576" s="203" t="s">
        <v>168</v>
      </c>
      <c r="AU576" s="203" t="s">
        <v>77</v>
      </c>
      <c r="AV576" s="13" t="s">
        <v>77</v>
      </c>
      <c r="AW576" s="13" t="s">
        <v>30</v>
      </c>
      <c r="AX576" s="13" t="s">
        <v>68</v>
      </c>
      <c r="AY576" s="203" t="s">
        <v>159</v>
      </c>
    </row>
    <row r="577" spans="1:65" s="14" customFormat="1" ht="11.25">
      <c r="B577" s="204"/>
      <c r="C577" s="205"/>
      <c r="D577" s="194" t="s">
        <v>168</v>
      </c>
      <c r="E577" s="206" t="s">
        <v>19</v>
      </c>
      <c r="F577" s="207" t="s">
        <v>171</v>
      </c>
      <c r="G577" s="205"/>
      <c r="H577" s="208">
        <v>55.951000000000001</v>
      </c>
      <c r="I577" s="209"/>
      <c r="J577" s="205"/>
      <c r="K577" s="205"/>
      <c r="L577" s="210"/>
      <c r="M577" s="211"/>
      <c r="N577" s="212"/>
      <c r="O577" s="212"/>
      <c r="P577" s="212"/>
      <c r="Q577" s="212"/>
      <c r="R577" s="212"/>
      <c r="S577" s="212"/>
      <c r="T577" s="213"/>
      <c r="AT577" s="214" t="s">
        <v>168</v>
      </c>
      <c r="AU577" s="214" t="s">
        <v>77</v>
      </c>
      <c r="AV577" s="14" t="s">
        <v>166</v>
      </c>
      <c r="AW577" s="14" t="s">
        <v>30</v>
      </c>
      <c r="AX577" s="14" t="s">
        <v>75</v>
      </c>
      <c r="AY577" s="214" t="s">
        <v>159</v>
      </c>
    </row>
    <row r="578" spans="1:65" s="2" customFormat="1" ht="24">
      <c r="A578" s="35"/>
      <c r="B578" s="36"/>
      <c r="C578" s="179" t="s">
        <v>967</v>
      </c>
      <c r="D578" s="179" t="s">
        <v>161</v>
      </c>
      <c r="E578" s="180" t="s">
        <v>968</v>
      </c>
      <c r="F578" s="181" t="s">
        <v>969</v>
      </c>
      <c r="G578" s="182" t="s">
        <v>164</v>
      </c>
      <c r="H578" s="183">
        <v>55.951000000000001</v>
      </c>
      <c r="I578" s="184"/>
      <c r="J578" s="185">
        <f>ROUND(I578*H578,2)</f>
        <v>0</v>
      </c>
      <c r="K578" s="181" t="s">
        <v>165</v>
      </c>
      <c r="L578" s="40"/>
      <c r="M578" s="186" t="s">
        <v>19</v>
      </c>
      <c r="N578" s="187" t="s">
        <v>39</v>
      </c>
      <c r="O578" s="65"/>
      <c r="P578" s="188">
        <f>O578*H578</f>
        <v>0</v>
      </c>
      <c r="Q578" s="188">
        <v>2.0000000000000002E-5</v>
      </c>
      <c r="R578" s="188">
        <f>Q578*H578</f>
        <v>1.1190200000000001E-3</v>
      </c>
      <c r="S578" s="188">
        <v>0</v>
      </c>
      <c r="T578" s="189">
        <f>S578*H578</f>
        <v>0</v>
      </c>
      <c r="U578" s="35"/>
      <c r="V578" s="35"/>
      <c r="W578" s="35"/>
      <c r="X578" s="35"/>
      <c r="Y578" s="35"/>
      <c r="Z578" s="35"/>
      <c r="AA578" s="35"/>
      <c r="AB578" s="35"/>
      <c r="AC578" s="35"/>
      <c r="AD578" s="35"/>
      <c r="AE578" s="35"/>
      <c r="AR578" s="190" t="s">
        <v>249</v>
      </c>
      <c r="AT578" s="190" t="s">
        <v>161</v>
      </c>
      <c r="AU578" s="190" t="s">
        <v>77</v>
      </c>
      <c r="AY578" s="18" t="s">
        <v>159</v>
      </c>
      <c r="BE578" s="191">
        <f>IF(N578="základní",J578,0)</f>
        <v>0</v>
      </c>
      <c r="BF578" s="191">
        <f>IF(N578="snížená",J578,0)</f>
        <v>0</v>
      </c>
      <c r="BG578" s="191">
        <f>IF(N578="zákl. přenesená",J578,0)</f>
        <v>0</v>
      </c>
      <c r="BH578" s="191">
        <f>IF(N578="sníž. přenesená",J578,0)</f>
        <v>0</v>
      </c>
      <c r="BI578" s="191">
        <f>IF(N578="nulová",J578,0)</f>
        <v>0</v>
      </c>
      <c r="BJ578" s="18" t="s">
        <v>75</v>
      </c>
      <c r="BK578" s="191">
        <f>ROUND(I578*H578,2)</f>
        <v>0</v>
      </c>
      <c r="BL578" s="18" t="s">
        <v>249</v>
      </c>
      <c r="BM578" s="190" t="s">
        <v>970</v>
      </c>
    </row>
    <row r="579" spans="1:65" s="13" customFormat="1" ht="11.25">
      <c r="B579" s="192"/>
      <c r="C579" s="193"/>
      <c r="D579" s="194" t="s">
        <v>168</v>
      </c>
      <c r="E579" s="195" t="s">
        <v>19</v>
      </c>
      <c r="F579" s="196" t="s">
        <v>965</v>
      </c>
      <c r="G579" s="193"/>
      <c r="H579" s="197">
        <v>49.5</v>
      </c>
      <c r="I579" s="198"/>
      <c r="J579" s="193"/>
      <c r="K579" s="193"/>
      <c r="L579" s="199"/>
      <c r="M579" s="200"/>
      <c r="N579" s="201"/>
      <c r="O579" s="201"/>
      <c r="P579" s="201"/>
      <c r="Q579" s="201"/>
      <c r="R579" s="201"/>
      <c r="S579" s="201"/>
      <c r="T579" s="202"/>
      <c r="AT579" s="203" t="s">
        <v>168</v>
      </c>
      <c r="AU579" s="203" t="s">
        <v>77</v>
      </c>
      <c r="AV579" s="13" t="s">
        <v>77</v>
      </c>
      <c r="AW579" s="13" t="s">
        <v>30</v>
      </c>
      <c r="AX579" s="13" t="s">
        <v>68</v>
      </c>
      <c r="AY579" s="203" t="s">
        <v>159</v>
      </c>
    </row>
    <row r="580" spans="1:65" s="13" customFormat="1" ht="11.25">
      <c r="B580" s="192"/>
      <c r="C580" s="193"/>
      <c r="D580" s="194" t="s">
        <v>168</v>
      </c>
      <c r="E580" s="195" t="s">
        <v>19</v>
      </c>
      <c r="F580" s="196" t="s">
        <v>966</v>
      </c>
      <c r="G580" s="193"/>
      <c r="H580" s="197">
        <v>6.4509999999999996</v>
      </c>
      <c r="I580" s="198"/>
      <c r="J580" s="193"/>
      <c r="K580" s="193"/>
      <c r="L580" s="199"/>
      <c r="M580" s="200"/>
      <c r="N580" s="201"/>
      <c r="O580" s="201"/>
      <c r="P580" s="201"/>
      <c r="Q580" s="201"/>
      <c r="R580" s="201"/>
      <c r="S580" s="201"/>
      <c r="T580" s="202"/>
      <c r="AT580" s="203" t="s">
        <v>168</v>
      </c>
      <c r="AU580" s="203" t="s">
        <v>77</v>
      </c>
      <c r="AV580" s="13" t="s">
        <v>77</v>
      </c>
      <c r="AW580" s="13" t="s">
        <v>30</v>
      </c>
      <c r="AX580" s="13" t="s">
        <v>68</v>
      </c>
      <c r="AY580" s="203" t="s">
        <v>159</v>
      </c>
    </row>
    <row r="581" spans="1:65" s="14" customFormat="1" ht="11.25">
      <c r="B581" s="204"/>
      <c r="C581" s="205"/>
      <c r="D581" s="194" t="s">
        <v>168</v>
      </c>
      <c r="E581" s="206" t="s">
        <v>19</v>
      </c>
      <c r="F581" s="207" t="s">
        <v>171</v>
      </c>
      <c r="G581" s="205"/>
      <c r="H581" s="208">
        <v>55.951000000000001</v>
      </c>
      <c r="I581" s="209"/>
      <c r="J581" s="205"/>
      <c r="K581" s="205"/>
      <c r="L581" s="210"/>
      <c r="M581" s="211"/>
      <c r="N581" s="212"/>
      <c r="O581" s="212"/>
      <c r="P581" s="212"/>
      <c r="Q581" s="212"/>
      <c r="R581" s="212"/>
      <c r="S581" s="212"/>
      <c r="T581" s="213"/>
      <c r="AT581" s="214" t="s">
        <v>168</v>
      </c>
      <c r="AU581" s="214" t="s">
        <v>77</v>
      </c>
      <c r="AV581" s="14" t="s">
        <v>166</v>
      </c>
      <c r="AW581" s="14" t="s">
        <v>30</v>
      </c>
      <c r="AX581" s="14" t="s">
        <v>75</v>
      </c>
      <c r="AY581" s="214" t="s">
        <v>159</v>
      </c>
    </row>
    <row r="582" spans="1:65" s="2" customFormat="1" ht="24">
      <c r="A582" s="35"/>
      <c r="B582" s="36"/>
      <c r="C582" s="179" t="s">
        <v>971</v>
      </c>
      <c r="D582" s="179" t="s">
        <v>161</v>
      </c>
      <c r="E582" s="180" t="s">
        <v>972</v>
      </c>
      <c r="F582" s="181" t="s">
        <v>973</v>
      </c>
      <c r="G582" s="182" t="s">
        <v>164</v>
      </c>
      <c r="H582" s="183">
        <v>55.951000000000001</v>
      </c>
      <c r="I582" s="184"/>
      <c r="J582" s="185">
        <f>ROUND(I582*H582,2)</f>
        <v>0</v>
      </c>
      <c r="K582" s="181" t="s">
        <v>165</v>
      </c>
      <c r="L582" s="40"/>
      <c r="M582" s="186" t="s">
        <v>19</v>
      </c>
      <c r="N582" s="187" t="s">
        <v>39</v>
      </c>
      <c r="O582" s="65"/>
      <c r="P582" s="188">
        <f>O582*H582</f>
        <v>0</v>
      </c>
      <c r="Q582" s="188">
        <v>1.2999999999999999E-4</v>
      </c>
      <c r="R582" s="188">
        <f>Q582*H582</f>
        <v>7.2736299999999997E-3</v>
      </c>
      <c r="S582" s="188">
        <v>0</v>
      </c>
      <c r="T582" s="189">
        <f>S582*H582</f>
        <v>0</v>
      </c>
      <c r="U582" s="35"/>
      <c r="V582" s="35"/>
      <c r="W582" s="35"/>
      <c r="X582" s="35"/>
      <c r="Y582" s="35"/>
      <c r="Z582" s="35"/>
      <c r="AA582" s="35"/>
      <c r="AB582" s="35"/>
      <c r="AC582" s="35"/>
      <c r="AD582" s="35"/>
      <c r="AE582" s="35"/>
      <c r="AR582" s="190" t="s">
        <v>249</v>
      </c>
      <c r="AT582" s="190" t="s">
        <v>161</v>
      </c>
      <c r="AU582" s="190" t="s">
        <v>77</v>
      </c>
      <c r="AY582" s="18" t="s">
        <v>159</v>
      </c>
      <c r="BE582" s="191">
        <f>IF(N582="základní",J582,0)</f>
        <v>0</v>
      </c>
      <c r="BF582" s="191">
        <f>IF(N582="snížená",J582,0)</f>
        <v>0</v>
      </c>
      <c r="BG582" s="191">
        <f>IF(N582="zákl. přenesená",J582,0)</f>
        <v>0</v>
      </c>
      <c r="BH582" s="191">
        <f>IF(N582="sníž. přenesená",J582,0)</f>
        <v>0</v>
      </c>
      <c r="BI582" s="191">
        <f>IF(N582="nulová",J582,0)</f>
        <v>0</v>
      </c>
      <c r="BJ582" s="18" t="s">
        <v>75</v>
      </c>
      <c r="BK582" s="191">
        <f>ROUND(I582*H582,2)</f>
        <v>0</v>
      </c>
      <c r="BL582" s="18" t="s">
        <v>249</v>
      </c>
      <c r="BM582" s="190" t="s">
        <v>974</v>
      </c>
    </row>
    <row r="583" spans="1:65" s="13" customFormat="1" ht="11.25">
      <c r="B583" s="192"/>
      <c r="C583" s="193"/>
      <c r="D583" s="194" t="s">
        <v>168</v>
      </c>
      <c r="E583" s="195" t="s">
        <v>19</v>
      </c>
      <c r="F583" s="196" t="s">
        <v>965</v>
      </c>
      <c r="G583" s="193"/>
      <c r="H583" s="197">
        <v>49.5</v>
      </c>
      <c r="I583" s="198"/>
      <c r="J583" s="193"/>
      <c r="K583" s="193"/>
      <c r="L583" s="199"/>
      <c r="M583" s="200"/>
      <c r="N583" s="201"/>
      <c r="O583" s="201"/>
      <c r="P583" s="201"/>
      <c r="Q583" s="201"/>
      <c r="R583" s="201"/>
      <c r="S583" s="201"/>
      <c r="T583" s="202"/>
      <c r="AT583" s="203" t="s">
        <v>168</v>
      </c>
      <c r="AU583" s="203" t="s">
        <v>77</v>
      </c>
      <c r="AV583" s="13" t="s">
        <v>77</v>
      </c>
      <c r="AW583" s="13" t="s">
        <v>30</v>
      </c>
      <c r="AX583" s="13" t="s">
        <v>68</v>
      </c>
      <c r="AY583" s="203" t="s">
        <v>159</v>
      </c>
    </row>
    <row r="584" spans="1:65" s="13" customFormat="1" ht="11.25">
      <c r="B584" s="192"/>
      <c r="C584" s="193"/>
      <c r="D584" s="194" t="s">
        <v>168</v>
      </c>
      <c r="E584" s="195" t="s">
        <v>19</v>
      </c>
      <c r="F584" s="196" t="s">
        <v>966</v>
      </c>
      <c r="G584" s="193"/>
      <c r="H584" s="197">
        <v>6.4509999999999996</v>
      </c>
      <c r="I584" s="198"/>
      <c r="J584" s="193"/>
      <c r="K584" s="193"/>
      <c r="L584" s="199"/>
      <c r="M584" s="200"/>
      <c r="N584" s="201"/>
      <c r="O584" s="201"/>
      <c r="P584" s="201"/>
      <c r="Q584" s="201"/>
      <c r="R584" s="201"/>
      <c r="S584" s="201"/>
      <c r="T584" s="202"/>
      <c r="AT584" s="203" t="s">
        <v>168</v>
      </c>
      <c r="AU584" s="203" t="s">
        <v>77</v>
      </c>
      <c r="AV584" s="13" t="s">
        <v>77</v>
      </c>
      <c r="AW584" s="13" t="s">
        <v>30</v>
      </c>
      <c r="AX584" s="13" t="s">
        <v>68</v>
      </c>
      <c r="AY584" s="203" t="s">
        <v>159</v>
      </c>
    </row>
    <row r="585" spans="1:65" s="14" customFormat="1" ht="11.25">
      <c r="B585" s="204"/>
      <c r="C585" s="205"/>
      <c r="D585" s="194" t="s">
        <v>168</v>
      </c>
      <c r="E585" s="206" t="s">
        <v>19</v>
      </c>
      <c r="F585" s="207" t="s">
        <v>171</v>
      </c>
      <c r="G585" s="205"/>
      <c r="H585" s="208">
        <v>55.951000000000001</v>
      </c>
      <c r="I585" s="209"/>
      <c r="J585" s="205"/>
      <c r="K585" s="205"/>
      <c r="L585" s="210"/>
      <c r="M585" s="211"/>
      <c r="N585" s="212"/>
      <c r="O585" s="212"/>
      <c r="P585" s="212"/>
      <c r="Q585" s="212"/>
      <c r="R585" s="212"/>
      <c r="S585" s="212"/>
      <c r="T585" s="213"/>
      <c r="AT585" s="214" t="s">
        <v>168</v>
      </c>
      <c r="AU585" s="214" t="s">
        <v>77</v>
      </c>
      <c r="AV585" s="14" t="s">
        <v>166</v>
      </c>
      <c r="AW585" s="14" t="s">
        <v>30</v>
      </c>
      <c r="AX585" s="14" t="s">
        <v>75</v>
      </c>
      <c r="AY585" s="214" t="s">
        <v>159</v>
      </c>
    </row>
    <row r="586" spans="1:65" s="2" customFormat="1" ht="24">
      <c r="A586" s="35"/>
      <c r="B586" s="36"/>
      <c r="C586" s="179" t="s">
        <v>975</v>
      </c>
      <c r="D586" s="179" t="s">
        <v>161</v>
      </c>
      <c r="E586" s="180" t="s">
        <v>976</v>
      </c>
      <c r="F586" s="181" t="s">
        <v>977</v>
      </c>
      <c r="G586" s="182" t="s">
        <v>164</v>
      </c>
      <c r="H586" s="183">
        <v>55.951000000000001</v>
      </c>
      <c r="I586" s="184"/>
      <c r="J586" s="185">
        <f>ROUND(I586*H586,2)</f>
        <v>0</v>
      </c>
      <c r="K586" s="181" t="s">
        <v>165</v>
      </c>
      <c r="L586" s="40"/>
      <c r="M586" s="186" t="s">
        <v>19</v>
      </c>
      <c r="N586" s="187" t="s">
        <v>39</v>
      </c>
      <c r="O586" s="65"/>
      <c r="P586" s="188">
        <f>O586*H586</f>
        <v>0</v>
      </c>
      <c r="Q586" s="188">
        <v>1.1E-4</v>
      </c>
      <c r="R586" s="188">
        <f>Q586*H586</f>
        <v>6.1546100000000005E-3</v>
      </c>
      <c r="S586" s="188">
        <v>0</v>
      </c>
      <c r="T586" s="189">
        <f>S586*H586</f>
        <v>0</v>
      </c>
      <c r="U586" s="35"/>
      <c r="V586" s="35"/>
      <c r="W586" s="35"/>
      <c r="X586" s="35"/>
      <c r="Y586" s="35"/>
      <c r="Z586" s="35"/>
      <c r="AA586" s="35"/>
      <c r="AB586" s="35"/>
      <c r="AC586" s="35"/>
      <c r="AD586" s="35"/>
      <c r="AE586" s="35"/>
      <c r="AR586" s="190" t="s">
        <v>249</v>
      </c>
      <c r="AT586" s="190" t="s">
        <v>161</v>
      </c>
      <c r="AU586" s="190" t="s">
        <v>77</v>
      </c>
      <c r="AY586" s="18" t="s">
        <v>159</v>
      </c>
      <c r="BE586" s="191">
        <f>IF(N586="základní",J586,0)</f>
        <v>0</v>
      </c>
      <c r="BF586" s="191">
        <f>IF(N586="snížená",J586,0)</f>
        <v>0</v>
      </c>
      <c r="BG586" s="191">
        <f>IF(N586="zákl. přenesená",J586,0)</f>
        <v>0</v>
      </c>
      <c r="BH586" s="191">
        <f>IF(N586="sníž. přenesená",J586,0)</f>
        <v>0</v>
      </c>
      <c r="BI586" s="191">
        <f>IF(N586="nulová",J586,0)</f>
        <v>0</v>
      </c>
      <c r="BJ586" s="18" t="s">
        <v>75</v>
      </c>
      <c r="BK586" s="191">
        <f>ROUND(I586*H586,2)</f>
        <v>0</v>
      </c>
      <c r="BL586" s="18" t="s">
        <v>249</v>
      </c>
      <c r="BM586" s="190" t="s">
        <v>978</v>
      </c>
    </row>
    <row r="587" spans="1:65" s="13" customFormat="1" ht="11.25">
      <c r="B587" s="192"/>
      <c r="C587" s="193"/>
      <c r="D587" s="194" t="s">
        <v>168</v>
      </c>
      <c r="E587" s="195" t="s">
        <v>19</v>
      </c>
      <c r="F587" s="196" t="s">
        <v>965</v>
      </c>
      <c r="G587" s="193"/>
      <c r="H587" s="197">
        <v>49.5</v>
      </c>
      <c r="I587" s="198"/>
      <c r="J587" s="193"/>
      <c r="K587" s="193"/>
      <c r="L587" s="199"/>
      <c r="M587" s="200"/>
      <c r="N587" s="201"/>
      <c r="O587" s="201"/>
      <c r="P587" s="201"/>
      <c r="Q587" s="201"/>
      <c r="R587" s="201"/>
      <c r="S587" s="201"/>
      <c r="T587" s="202"/>
      <c r="AT587" s="203" t="s">
        <v>168</v>
      </c>
      <c r="AU587" s="203" t="s">
        <v>77</v>
      </c>
      <c r="AV587" s="13" t="s">
        <v>77</v>
      </c>
      <c r="AW587" s="13" t="s">
        <v>30</v>
      </c>
      <c r="AX587" s="13" t="s">
        <v>68</v>
      </c>
      <c r="AY587" s="203" t="s">
        <v>159</v>
      </c>
    </row>
    <row r="588" spans="1:65" s="13" customFormat="1" ht="11.25">
      <c r="B588" s="192"/>
      <c r="C588" s="193"/>
      <c r="D588" s="194" t="s">
        <v>168</v>
      </c>
      <c r="E588" s="195" t="s">
        <v>19</v>
      </c>
      <c r="F588" s="196" t="s">
        <v>966</v>
      </c>
      <c r="G588" s="193"/>
      <c r="H588" s="197">
        <v>6.4509999999999996</v>
      </c>
      <c r="I588" s="198"/>
      <c r="J588" s="193"/>
      <c r="K588" s="193"/>
      <c r="L588" s="199"/>
      <c r="M588" s="200"/>
      <c r="N588" s="201"/>
      <c r="O588" s="201"/>
      <c r="P588" s="201"/>
      <c r="Q588" s="201"/>
      <c r="R588" s="201"/>
      <c r="S588" s="201"/>
      <c r="T588" s="202"/>
      <c r="AT588" s="203" t="s">
        <v>168</v>
      </c>
      <c r="AU588" s="203" t="s">
        <v>77</v>
      </c>
      <c r="AV588" s="13" t="s">
        <v>77</v>
      </c>
      <c r="AW588" s="13" t="s">
        <v>30</v>
      </c>
      <c r="AX588" s="13" t="s">
        <v>68</v>
      </c>
      <c r="AY588" s="203" t="s">
        <v>159</v>
      </c>
    </row>
    <row r="589" spans="1:65" s="14" customFormat="1" ht="11.25">
      <c r="B589" s="204"/>
      <c r="C589" s="205"/>
      <c r="D589" s="194" t="s">
        <v>168</v>
      </c>
      <c r="E589" s="206" t="s">
        <v>19</v>
      </c>
      <c r="F589" s="207" t="s">
        <v>171</v>
      </c>
      <c r="G589" s="205"/>
      <c r="H589" s="208">
        <v>55.951000000000001</v>
      </c>
      <c r="I589" s="209"/>
      <c r="J589" s="205"/>
      <c r="K589" s="205"/>
      <c r="L589" s="210"/>
      <c r="M589" s="211"/>
      <c r="N589" s="212"/>
      <c r="O589" s="212"/>
      <c r="P589" s="212"/>
      <c r="Q589" s="212"/>
      <c r="R589" s="212"/>
      <c r="S589" s="212"/>
      <c r="T589" s="213"/>
      <c r="AT589" s="214" t="s">
        <v>168</v>
      </c>
      <c r="AU589" s="214" t="s">
        <v>77</v>
      </c>
      <c r="AV589" s="14" t="s">
        <v>166</v>
      </c>
      <c r="AW589" s="14" t="s">
        <v>30</v>
      </c>
      <c r="AX589" s="14" t="s">
        <v>75</v>
      </c>
      <c r="AY589" s="214" t="s">
        <v>159</v>
      </c>
    </row>
    <row r="590" spans="1:65" s="2" customFormat="1" ht="44.25" customHeight="1">
      <c r="A590" s="35"/>
      <c r="B590" s="36"/>
      <c r="C590" s="179" t="s">
        <v>979</v>
      </c>
      <c r="D590" s="179" t="s">
        <v>161</v>
      </c>
      <c r="E590" s="180" t="s">
        <v>980</v>
      </c>
      <c r="F590" s="181" t="s">
        <v>981</v>
      </c>
      <c r="G590" s="182" t="s">
        <v>164</v>
      </c>
      <c r="H590" s="183">
        <v>55.951000000000001</v>
      </c>
      <c r="I590" s="184"/>
      <c r="J590" s="185">
        <f>ROUND(I590*H590,2)</f>
        <v>0</v>
      </c>
      <c r="K590" s="181" t="s">
        <v>165</v>
      </c>
      <c r="L590" s="40"/>
      <c r="M590" s="186" t="s">
        <v>19</v>
      </c>
      <c r="N590" s="187" t="s">
        <v>39</v>
      </c>
      <c r="O590" s="65"/>
      <c r="P590" s="188">
        <f>O590*H590</f>
        <v>0</v>
      </c>
      <c r="Q590" s="188">
        <v>8.0000000000000007E-5</v>
      </c>
      <c r="R590" s="188">
        <f>Q590*H590</f>
        <v>4.4760800000000003E-3</v>
      </c>
      <c r="S590" s="188">
        <v>0</v>
      </c>
      <c r="T590" s="189">
        <f>S590*H590</f>
        <v>0</v>
      </c>
      <c r="U590" s="35"/>
      <c r="V590" s="35"/>
      <c r="W590" s="35"/>
      <c r="X590" s="35"/>
      <c r="Y590" s="35"/>
      <c r="Z590" s="35"/>
      <c r="AA590" s="35"/>
      <c r="AB590" s="35"/>
      <c r="AC590" s="35"/>
      <c r="AD590" s="35"/>
      <c r="AE590" s="35"/>
      <c r="AR590" s="190" t="s">
        <v>249</v>
      </c>
      <c r="AT590" s="190" t="s">
        <v>161</v>
      </c>
      <c r="AU590" s="190" t="s">
        <v>77</v>
      </c>
      <c r="AY590" s="18" t="s">
        <v>159</v>
      </c>
      <c r="BE590" s="191">
        <f>IF(N590="základní",J590,0)</f>
        <v>0</v>
      </c>
      <c r="BF590" s="191">
        <f>IF(N590="snížená",J590,0)</f>
        <v>0</v>
      </c>
      <c r="BG590" s="191">
        <f>IF(N590="zákl. přenesená",J590,0)</f>
        <v>0</v>
      </c>
      <c r="BH590" s="191">
        <f>IF(N590="sníž. přenesená",J590,0)</f>
        <v>0</v>
      </c>
      <c r="BI590" s="191">
        <f>IF(N590="nulová",J590,0)</f>
        <v>0</v>
      </c>
      <c r="BJ590" s="18" t="s">
        <v>75</v>
      </c>
      <c r="BK590" s="191">
        <f>ROUND(I590*H590,2)</f>
        <v>0</v>
      </c>
      <c r="BL590" s="18" t="s">
        <v>249</v>
      </c>
      <c r="BM590" s="190" t="s">
        <v>982</v>
      </c>
    </row>
    <row r="591" spans="1:65" s="2" customFormat="1" ht="36">
      <c r="A591" s="35"/>
      <c r="B591" s="36"/>
      <c r="C591" s="179" t="s">
        <v>983</v>
      </c>
      <c r="D591" s="179" t="s">
        <v>161</v>
      </c>
      <c r="E591" s="180" t="s">
        <v>984</v>
      </c>
      <c r="F591" s="181" t="s">
        <v>985</v>
      </c>
      <c r="G591" s="182" t="s">
        <v>164</v>
      </c>
      <c r="H591" s="183">
        <v>22</v>
      </c>
      <c r="I591" s="184"/>
      <c r="J591" s="185">
        <f>ROUND(I591*H591,2)</f>
        <v>0</v>
      </c>
      <c r="K591" s="181" t="s">
        <v>165</v>
      </c>
      <c r="L591" s="40"/>
      <c r="M591" s="186" t="s">
        <v>19</v>
      </c>
      <c r="N591" s="187" t="s">
        <v>39</v>
      </c>
      <c r="O591" s="65"/>
      <c r="P591" s="188">
        <f>O591*H591</f>
        <v>0</v>
      </c>
      <c r="Q591" s="188">
        <v>6.9999999999999994E-5</v>
      </c>
      <c r="R591" s="188">
        <f>Q591*H591</f>
        <v>1.5399999999999999E-3</v>
      </c>
      <c r="S591" s="188">
        <v>0</v>
      </c>
      <c r="T591" s="189">
        <f>S591*H591</f>
        <v>0</v>
      </c>
      <c r="U591" s="35"/>
      <c r="V591" s="35"/>
      <c r="W591" s="35"/>
      <c r="X591" s="35"/>
      <c r="Y591" s="35"/>
      <c r="Z591" s="35"/>
      <c r="AA591" s="35"/>
      <c r="AB591" s="35"/>
      <c r="AC591" s="35"/>
      <c r="AD591" s="35"/>
      <c r="AE591" s="35"/>
      <c r="AR591" s="190" t="s">
        <v>166</v>
      </c>
      <c r="AT591" s="190" t="s">
        <v>161</v>
      </c>
      <c r="AU591" s="190" t="s">
        <v>77</v>
      </c>
      <c r="AY591" s="18" t="s">
        <v>159</v>
      </c>
      <c r="BE591" s="191">
        <f>IF(N591="základní",J591,0)</f>
        <v>0</v>
      </c>
      <c r="BF591" s="191">
        <f>IF(N591="snížená",J591,0)</f>
        <v>0</v>
      </c>
      <c r="BG591" s="191">
        <f>IF(N591="zákl. přenesená",J591,0)</f>
        <v>0</v>
      </c>
      <c r="BH591" s="191">
        <f>IF(N591="sníž. přenesená",J591,0)</f>
        <v>0</v>
      </c>
      <c r="BI591" s="191">
        <f>IF(N591="nulová",J591,0)</f>
        <v>0</v>
      </c>
      <c r="BJ591" s="18" t="s">
        <v>75</v>
      </c>
      <c r="BK591" s="191">
        <f>ROUND(I591*H591,2)</f>
        <v>0</v>
      </c>
      <c r="BL591" s="18" t="s">
        <v>166</v>
      </c>
      <c r="BM591" s="190" t="s">
        <v>986</v>
      </c>
    </row>
    <row r="592" spans="1:65" s="13" customFormat="1" ht="11.25">
      <c r="B592" s="192"/>
      <c r="C592" s="193"/>
      <c r="D592" s="194" t="s">
        <v>168</v>
      </c>
      <c r="E592" s="195" t="s">
        <v>19</v>
      </c>
      <c r="F592" s="196" t="s">
        <v>987</v>
      </c>
      <c r="G592" s="193"/>
      <c r="H592" s="197">
        <v>22</v>
      </c>
      <c r="I592" s="198"/>
      <c r="J592" s="193"/>
      <c r="K592" s="193"/>
      <c r="L592" s="199"/>
      <c r="M592" s="200"/>
      <c r="N592" s="201"/>
      <c r="O592" s="201"/>
      <c r="P592" s="201"/>
      <c r="Q592" s="201"/>
      <c r="R592" s="201"/>
      <c r="S592" s="201"/>
      <c r="T592" s="202"/>
      <c r="AT592" s="203" t="s">
        <v>168</v>
      </c>
      <c r="AU592" s="203" t="s">
        <v>77</v>
      </c>
      <c r="AV592" s="13" t="s">
        <v>77</v>
      </c>
      <c r="AW592" s="13" t="s">
        <v>30</v>
      </c>
      <c r="AX592" s="13" t="s">
        <v>75</v>
      </c>
      <c r="AY592" s="203" t="s">
        <v>159</v>
      </c>
    </row>
    <row r="593" spans="1:65" s="2" customFormat="1" ht="24">
      <c r="A593" s="35"/>
      <c r="B593" s="36"/>
      <c r="C593" s="179" t="s">
        <v>988</v>
      </c>
      <c r="D593" s="179" t="s">
        <v>161</v>
      </c>
      <c r="E593" s="180" t="s">
        <v>989</v>
      </c>
      <c r="F593" s="181" t="s">
        <v>990</v>
      </c>
      <c r="G593" s="182" t="s">
        <v>164</v>
      </c>
      <c r="H593" s="183">
        <v>22</v>
      </c>
      <c r="I593" s="184"/>
      <c r="J593" s="185">
        <f>ROUND(I593*H593,2)</f>
        <v>0</v>
      </c>
      <c r="K593" s="181" t="s">
        <v>165</v>
      </c>
      <c r="L593" s="40"/>
      <c r="M593" s="186" t="s">
        <v>19</v>
      </c>
      <c r="N593" s="187" t="s">
        <v>39</v>
      </c>
      <c r="O593" s="65"/>
      <c r="P593" s="188">
        <f>O593*H593</f>
        <v>0</v>
      </c>
      <c r="Q593" s="188">
        <v>1.3999999999999999E-4</v>
      </c>
      <c r="R593" s="188">
        <f>Q593*H593</f>
        <v>3.0799999999999998E-3</v>
      </c>
      <c r="S593" s="188">
        <v>0</v>
      </c>
      <c r="T593" s="189">
        <f>S593*H593</f>
        <v>0</v>
      </c>
      <c r="U593" s="35"/>
      <c r="V593" s="35"/>
      <c r="W593" s="35"/>
      <c r="X593" s="35"/>
      <c r="Y593" s="35"/>
      <c r="Z593" s="35"/>
      <c r="AA593" s="35"/>
      <c r="AB593" s="35"/>
      <c r="AC593" s="35"/>
      <c r="AD593" s="35"/>
      <c r="AE593" s="35"/>
      <c r="AR593" s="190" t="s">
        <v>249</v>
      </c>
      <c r="AT593" s="190" t="s">
        <v>161</v>
      </c>
      <c r="AU593" s="190" t="s">
        <v>77</v>
      </c>
      <c r="AY593" s="18" t="s">
        <v>159</v>
      </c>
      <c r="BE593" s="191">
        <f>IF(N593="základní",J593,0)</f>
        <v>0</v>
      </c>
      <c r="BF593" s="191">
        <f>IF(N593="snížená",J593,0)</f>
        <v>0</v>
      </c>
      <c r="BG593" s="191">
        <f>IF(N593="zákl. přenesená",J593,0)</f>
        <v>0</v>
      </c>
      <c r="BH593" s="191">
        <f>IF(N593="sníž. přenesená",J593,0)</f>
        <v>0</v>
      </c>
      <c r="BI593" s="191">
        <f>IF(N593="nulová",J593,0)</f>
        <v>0</v>
      </c>
      <c r="BJ593" s="18" t="s">
        <v>75</v>
      </c>
      <c r="BK593" s="191">
        <f>ROUND(I593*H593,2)</f>
        <v>0</v>
      </c>
      <c r="BL593" s="18" t="s">
        <v>249</v>
      </c>
      <c r="BM593" s="190" t="s">
        <v>991</v>
      </c>
    </row>
    <row r="594" spans="1:65" s="13" customFormat="1" ht="11.25">
      <c r="B594" s="192"/>
      <c r="C594" s="193"/>
      <c r="D594" s="194" t="s">
        <v>168</v>
      </c>
      <c r="E594" s="195" t="s">
        <v>19</v>
      </c>
      <c r="F594" s="196" t="s">
        <v>987</v>
      </c>
      <c r="G594" s="193"/>
      <c r="H594" s="197">
        <v>22</v>
      </c>
      <c r="I594" s="198"/>
      <c r="J594" s="193"/>
      <c r="K594" s="193"/>
      <c r="L594" s="199"/>
      <c r="M594" s="200"/>
      <c r="N594" s="201"/>
      <c r="O594" s="201"/>
      <c r="P594" s="201"/>
      <c r="Q594" s="201"/>
      <c r="R594" s="201"/>
      <c r="S594" s="201"/>
      <c r="T594" s="202"/>
      <c r="AT594" s="203" t="s">
        <v>168</v>
      </c>
      <c r="AU594" s="203" t="s">
        <v>77</v>
      </c>
      <c r="AV594" s="13" t="s">
        <v>77</v>
      </c>
      <c r="AW594" s="13" t="s">
        <v>30</v>
      </c>
      <c r="AX594" s="13" t="s">
        <v>75</v>
      </c>
      <c r="AY594" s="203" t="s">
        <v>159</v>
      </c>
    </row>
    <row r="595" spans="1:65" s="2" customFormat="1" ht="24">
      <c r="A595" s="35"/>
      <c r="B595" s="36"/>
      <c r="C595" s="179" t="s">
        <v>992</v>
      </c>
      <c r="D595" s="179" t="s">
        <v>161</v>
      </c>
      <c r="E595" s="180" t="s">
        <v>993</v>
      </c>
      <c r="F595" s="181" t="s">
        <v>994</v>
      </c>
      <c r="G595" s="182" t="s">
        <v>164</v>
      </c>
      <c r="H595" s="183">
        <v>22</v>
      </c>
      <c r="I595" s="184"/>
      <c r="J595" s="185">
        <f>ROUND(I595*H595,2)</f>
        <v>0</v>
      </c>
      <c r="K595" s="181" t="s">
        <v>165</v>
      </c>
      <c r="L595" s="40"/>
      <c r="M595" s="186" t="s">
        <v>19</v>
      </c>
      <c r="N595" s="187" t="s">
        <v>39</v>
      </c>
      <c r="O595" s="65"/>
      <c r="P595" s="188">
        <f>O595*H595</f>
        <v>0</v>
      </c>
      <c r="Q595" s="188">
        <v>1.2E-4</v>
      </c>
      <c r="R595" s="188">
        <f>Q595*H595</f>
        <v>2.64E-3</v>
      </c>
      <c r="S595" s="188">
        <v>0</v>
      </c>
      <c r="T595" s="189">
        <f>S595*H595</f>
        <v>0</v>
      </c>
      <c r="U595" s="35"/>
      <c r="V595" s="35"/>
      <c r="W595" s="35"/>
      <c r="X595" s="35"/>
      <c r="Y595" s="35"/>
      <c r="Z595" s="35"/>
      <c r="AA595" s="35"/>
      <c r="AB595" s="35"/>
      <c r="AC595" s="35"/>
      <c r="AD595" s="35"/>
      <c r="AE595" s="35"/>
      <c r="AR595" s="190" t="s">
        <v>249</v>
      </c>
      <c r="AT595" s="190" t="s">
        <v>161</v>
      </c>
      <c r="AU595" s="190" t="s">
        <v>77</v>
      </c>
      <c r="AY595" s="18" t="s">
        <v>159</v>
      </c>
      <c r="BE595" s="191">
        <f>IF(N595="základní",J595,0)</f>
        <v>0</v>
      </c>
      <c r="BF595" s="191">
        <f>IF(N595="snížená",J595,0)</f>
        <v>0</v>
      </c>
      <c r="BG595" s="191">
        <f>IF(N595="zákl. přenesená",J595,0)</f>
        <v>0</v>
      </c>
      <c r="BH595" s="191">
        <f>IF(N595="sníž. přenesená",J595,0)</f>
        <v>0</v>
      </c>
      <c r="BI595" s="191">
        <f>IF(N595="nulová",J595,0)</f>
        <v>0</v>
      </c>
      <c r="BJ595" s="18" t="s">
        <v>75</v>
      </c>
      <c r="BK595" s="191">
        <f>ROUND(I595*H595,2)</f>
        <v>0</v>
      </c>
      <c r="BL595" s="18" t="s">
        <v>249</v>
      </c>
      <c r="BM595" s="190" t="s">
        <v>995</v>
      </c>
    </row>
    <row r="596" spans="1:65" s="13" customFormat="1" ht="11.25">
      <c r="B596" s="192"/>
      <c r="C596" s="193"/>
      <c r="D596" s="194" t="s">
        <v>168</v>
      </c>
      <c r="E596" s="195" t="s">
        <v>19</v>
      </c>
      <c r="F596" s="196" t="s">
        <v>987</v>
      </c>
      <c r="G596" s="193"/>
      <c r="H596" s="197">
        <v>22</v>
      </c>
      <c r="I596" s="198"/>
      <c r="J596" s="193"/>
      <c r="K596" s="193"/>
      <c r="L596" s="199"/>
      <c r="M596" s="200"/>
      <c r="N596" s="201"/>
      <c r="O596" s="201"/>
      <c r="P596" s="201"/>
      <c r="Q596" s="201"/>
      <c r="R596" s="201"/>
      <c r="S596" s="201"/>
      <c r="T596" s="202"/>
      <c r="AT596" s="203" t="s">
        <v>168</v>
      </c>
      <c r="AU596" s="203" t="s">
        <v>77</v>
      </c>
      <c r="AV596" s="13" t="s">
        <v>77</v>
      </c>
      <c r="AW596" s="13" t="s">
        <v>30</v>
      </c>
      <c r="AX596" s="13" t="s">
        <v>75</v>
      </c>
      <c r="AY596" s="203" t="s">
        <v>159</v>
      </c>
    </row>
    <row r="597" spans="1:65" s="12" customFormat="1" ht="25.9" customHeight="1">
      <c r="B597" s="163"/>
      <c r="C597" s="164"/>
      <c r="D597" s="165" t="s">
        <v>67</v>
      </c>
      <c r="E597" s="166" t="s">
        <v>996</v>
      </c>
      <c r="F597" s="166" t="s">
        <v>997</v>
      </c>
      <c r="G597" s="164"/>
      <c r="H597" s="164"/>
      <c r="I597" s="167"/>
      <c r="J597" s="168">
        <f>BK597</f>
        <v>0</v>
      </c>
      <c r="K597" s="164"/>
      <c r="L597" s="169"/>
      <c r="M597" s="170"/>
      <c r="N597" s="171"/>
      <c r="O597" s="171"/>
      <c r="P597" s="172">
        <f>SUM(P598:P600)</f>
        <v>0</v>
      </c>
      <c r="Q597" s="171"/>
      <c r="R597" s="172">
        <f>SUM(R598:R600)</f>
        <v>0</v>
      </c>
      <c r="S597" s="171"/>
      <c r="T597" s="173">
        <f>SUM(T598:T600)</f>
        <v>0</v>
      </c>
      <c r="AR597" s="174" t="s">
        <v>166</v>
      </c>
      <c r="AT597" s="175" t="s">
        <v>67</v>
      </c>
      <c r="AU597" s="175" t="s">
        <v>68</v>
      </c>
      <c r="AY597" s="174" t="s">
        <v>159</v>
      </c>
      <c r="BK597" s="176">
        <f>SUM(BK598:BK600)</f>
        <v>0</v>
      </c>
    </row>
    <row r="598" spans="1:65" s="2" customFormat="1" ht="24">
      <c r="A598" s="35"/>
      <c r="B598" s="36"/>
      <c r="C598" s="179" t="s">
        <v>998</v>
      </c>
      <c r="D598" s="179" t="s">
        <v>161</v>
      </c>
      <c r="E598" s="180" t="s">
        <v>999</v>
      </c>
      <c r="F598" s="181" t="s">
        <v>1000</v>
      </c>
      <c r="G598" s="182" t="s">
        <v>1001</v>
      </c>
      <c r="H598" s="183">
        <v>320</v>
      </c>
      <c r="I598" s="184"/>
      <c r="J598" s="185">
        <f>ROUND(I598*H598,2)</f>
        <v>0</v>
      </c>
      <c r="K598" s="181" t="s">
        <v>165</v>
      </c>
      <c r="L598" s="40"/>
      <c r="M598" s="186" t="s">
        <v>19</v>
      </c>
      <c r="N598" s="187" t="s">
        <v>39</v>
      </c>
      <c r="O598" s="65"/>
      <c r="P598" s="188">
        <f>O598*H598</f>
        <v>0</v>
      </c>
      <c r="Q598" s="188">
        <v>0</v>
      </c>
      <c r="R598" s="188">
        <f>Q598*H598</f>
        <v>0</v>
      </c>
      <c r="S598" s="188">
        <v>0</v>
      </c>
      <c r="T598" s="189">
        <f>S598*H598</f>
        <v>0</v>
      </c>
      <c r="U598" s="35"/>
      <c r="V598" s="35"/>
      <c r="W598" s="35"/>
      <c r="X598" s="35"/>
      <c r="Y598" s="35"/>
      <c r="Z598" s="35"/>
      <c r="AA598" s="35"/>
      <c r="AB598" s="35"/>
      <c r="AC598" s="35"/>
      <c r="AD598" s="35"/>
      <c r="AE598" s="35"/>
      <c r="AR598" s="190" t="s">
        <v>1002</v>
      </c>
      <c r="AT598" s="190" t="s">
        <v>161</v>
      </c>
      <c r="AU598" s="190" t="s">
        <v>75</v>
      </c>
      <c r="AY598" s="18" t="s">
        <v>159</v>
      </c>
      <c r="BE598" s="191">
        <f>IF(N598="základní",J598,0)</f>
        <v>0</v>
      </c>
      <c r="BF598" s="191">
        <f>IF(N598="snížená",J598,0)</f>
        <v>0</v>
      </c>
      <c r="BG598" s="191">
        <f>IF(N598="zákl. přenesená",J598,0)</f>
        <v>0</v>
      </c>
      <c r="BH598" s="191">
        <f>IF(N598="sníž. přenesená",J598,0)</f>
        <v>0</v>
      </c>
      <c r="BI598" s="191">
        <f>IF(N598="nulová",J598,0)</f>
        <v>0</v>
      </c>
      <c r="BJ598" s="18" t="s">
        <v>75</v>
      </c>
      <c r="BK598" s="191">
        <f>ROUND(I598*H598,2)</f>
        <v>0</v>
      </c>
      <c r="BL598" s="18" t="s">
        <v>1002</v>
      </c>
      <c r="BM598" s="190" t="s">
        <v>1003</v>
      </c>
    </row>
    <row r="599" spans="1:65" s="13" customFormat="1" ht="11.25">
      <c r="B599" s="192"/>
      <c r="C599" s="193"/>
      <c r="D599" s="194" t="s">
        <v>168</v>
      </c>
      <c r="E599" s="195" t="s">
        <v>19</v>
      </c>
      <c r="F599" s="196" t="s">
        <v>1004</v>
      </c>
      <c r="G599" s="193"/>
      <c r="H599" s="197">
        <v>320</v>
      </c>
      <c r="I599" s="198"/>
      <c r="J599" s="193"/>
      <c r="K599" s="193"/>
      <c r="L599" s="199"/>
      <c r="M599" s="200"/>
      <c r="N599" s="201"/>
      <c r="O599" s="201"/>
      <c r="P599" s="201"/>
      <c r="Q599" s="201"/>
      <c r="R599" s="201"/>
      <c r="S599" s="201"/>
      <c r="T599" s="202"/>
      <c r="AT599" s="203" t="s">
        <v>168</v>
      </c>
      <c r="AU599" s="203" t="s">
        <v>75</v>
      </c>
      <c r="AV599" s="13" t="s">
        <v>77</v>
      </c>
      <c r="AW599" s="13" t="s">
        <v>30</v>
      </c>
      <c r="AX599" s="13" t="s">
        <v>75</v>
      </c>
      <c r="AY599" s="203" t="s">
        <v>159</v>
      </c>
    </row>
    <row r="600" spans="1:65" s="2" customFormat="1" ht="36">
      <c r="A600" s="35"/>
      <c r="B600" s="36"/>
      <c r="C600" s="179" t="s">
        <v>1005</v>
      </c>
      <c r="D600" s="179" t="s">
        <v>161</v>
      </c>
      <c r="E600" s="180" t="s">
        <v>1006</v>
      </c>
      <c r="F600" s="181" t="s">
        <v>1007</v>
      </c>
      <c r="G600" s="182" t="s">
        <v>1001</v>
      </c>
      <c r="H600" s="183">
        <v>8</v>
      </c>
      <c r="I600" s="184"/>
      <c r="J600" s="185">
        <f>ROUND(I600*H600,2)</f>
        <v>0</v>
      </c>
      <c r="K600" s="181" t="s">
        <v>165</v>
      </c>
      <c r="L600" s="40"/>
      <c r="M600" s="186" t="s">
        <v>19</v>
      </c>
      <c r="N600" s="187" t="s">
        <v>39</v>
      </c>
      <c r="O600" s="65"/>
      <c r="P600" s="188">
        <f>O600*H600</f>
        <v>0</v>
      </c>
      <c r="Q600" s="188">
        <v>0</v>
      </c>
      <c r="R600" s="188">
        <f>Q600*H600</f>
        <v>0</v>
      </c>
      <c r="S600" s="188">
        <v>0</v>
      </c>
      <c r="T600" s="189">
        <f>S600*H600</f>
        <v>0</v>
      </c>
      <c r="U600" s="35"/>
      <c r="V600" s="35"/>
      <c r="W600" s="35"/>
      <c r="X600" s="35"/>
      <c r="Y600" s="35"/>
      <c r="Z600" s="35"/>
      <c r="AA600" s="35"/>
      <c r="AB600" s="35"/>
      <c r="AC600" s="35"/>
      <c r="AD600" s="35"/>
      <c r="AE600" s="35"/>
      <c r="AR600" s="190" t="s">
        <v>1002</v>
      </c>
      <c r="AT600" s="190" t="s">
        <v>161</v>
      </c>
      <c r="AU600" s="190" t="s">
        <v>75</v>
      </c>
      <c r="AY600" s="18" t="s">
        <v>159</v>
      </c>
      <c r="BE600" s="191">
        <f>IF(N600="základní",J600,0)</f>
        <v>0</v>
      </c>
      <c r="BF600" s="191">
        <f>IF(N600="snížená",J600,0)</f>
        <v>0</v>
      </c>
      <c r="BG600" s="191">
        <f>IF(N600="zákl. přenesená",J600,0)</f>
        <v>0</v>
      </c>
      <c r="BH600" s="191">
        <f>IF(N600="sníž. přenesená",J600,0)</f>
        <v>0</v>
      </c>
      <c r="BI600" s="191">
        <f>IF(N600="nulová",J600,0)</f>
        <v>0</v>
      </c>
      <c r="BJ600" s="18" t="s">
        <v>75</v>
      </c>
      <c r="BK600" s="191">
        <f>ROUND(I600*H600,2)</f>
        <v>0</v>
      </c>
      <c r="BL600" s="18" t="s">
        <v>1002</v>
      </c>
      <c r="BM600" s="190" t="s">
        <v>1008</v>
      </c>
    </row>
    <row r="601" spans="1:65" s="12" customFormat="1" ht="25.9" customHeight="1">
      <c r="B601" s="163"/>
      <c r="C601" s="164"/>
      <c r="D601" s="165" t="s">
        <v>67</v>
      </c>
      <c r="E601" s="166" t="s">
        <v>1009</v>
      </c>
      <c r="F601" s="166" t="s">
        <v>1010</v>
      </c>
      <c r="G601" s="164"/>
      <c r="H601" s="164"/>
      <c r="I601" s="167"/>
      <c r="J601" s="168">
        <f>BK601</f>
        <v>0</v>
      </c>
      <c r="K601" s="164"/>
      <c r="L601" s="169"/>
      <c r="M601" s="170"/>
      <c r="N601" s="171"/>
      <c r="O601" s="171"/>
      <c r="P601" s="172">
        <f>SUM(P602:P610)</f>
        <v>0</v>
      </c>
      <c r="Q601" s="171"/>
      <c r="R601" s="172">
        <f>SUM(R602:R610)</f>
        <v>0</v>
      </c>
      <c r="S601" s="171"/>
      <c r="T601" s="173">
        <f>SUM(T602:T610)</f>
        <v>0</v>
      </c>
      <c r="AR601" s="174" t="s">
        <v>166</v>
      </c>
      <c r="AT601" s="175" t="s">
        <v>67</v>
      </c>
      <c r="AU601" s="175" t="s">
        <v>68</v>
      </c>
      <c r="AY601" s="174" t="s">
        <v>159</v>
      </c>
      <c r="BK601" s="176">
        <f>SUM(BK602:BK610)</f>
        <v>0</v>
      </c>
    </row>
    <row r="602" spans="1:65" s="2" customFormat="1" ht="24">
      <c r="A602" s="35"/>
      <c r="B602" s="36"/>
      <c r="C602" s="179" t="s">
        <v>1011</v>
      </c>
      <c r="D602" s="179" t="s">
        <v>161</v>
      </c>
      <c r="E602" s="180" t="s">
        <v>1012</v>
      </c>
      <c r="F602" s="181" t="s">
        <v>1013</v>
      </c>
      <c r="G602" s="182" t="s">
        <v>389</v>
      </c>
      <c r="H602" s="183">
        <v>1</v>
      </c>
      <c r="I602" s="184"/>
      <c r="J602" s="185">
        <f>ROUND(I602*H602,2)</f>
        <v>0</v>
      </c>
      <c r="K602" s="181" t="s">
        <v>697</v>
      </c>
      <c r="L602" s="40"/>
      <c r="M602" s="186" t="s">
        <v>19</v>
      </c>
      <c r="N602" s="187" t="s">
        <v>39</v>
      </c>
      <c r="O602" s="65"/>
      <c r="P602" s="188">
        <f>O602*H602</f>
        <v>0</v>
      </c>
      <c r="Q602" s="188">
        <v>0</v>
      </c>
      <c r="R602" s="188">
        <f>Q602*H602</f>
        <v>0</v>
      </c>
      <c r="S602" s="188">
        <v>0</v>
      </c>
      <c r="T602" s="189">
        <f>S602*H602</f>
        <v>0</v>
      </c>
      <c r="U602" s="35"/>
      <c r="V602" s="35"/>
      <c r="W602" s="35"/>
      <c r="X602" s="35"/>
      <c r="Y602" s="35"/>
      <c r="Z602" s="35"/>
      <c r="AA602" s="35"/>
      <c r="AB602" s="35"/>
      <c r="AC602" s="35"/>
      <c r="AD602" s="35"/>
      <c r="AE602" s="35"/>
      <c r="AR602" s="190" t="s">
        <v>1002</v>
      </c>
      <c r="AT602" s="190" t="s">
        <v>161</v>
      </c>
      <c r="AU602" s="190" t="s">
        <v>75</v>
      </c>
      <c r="AY602" s="18" t="s">
        <v>159</v>
      </c>
      <c r="BE602" s="191">
        <f>IF(N602="základní",J602,0)</f>
        <v>0</v>
      </c>
      <c r="BF602" s="191">
        <f>IF(N602="snížená",J602,0)</f>
        <v>0</v>
      </c>
      <c r="BG602" s="191">
        <f>IF(N602="zákl. přenesená",J602,0)</f>
        <v>0</v>
      </c>
      <c r="BH602" s="191">
        <f>IF(N602="sníž. přenesená",J602,0)</f>
        <v>0</v>
      </c>
      <c r="BI602" s="191">
        <f>IF(N602="nulová",J602,0)</f>
        <v>0</v>
      </c>
      <c r="BJ602" s="18" t="s">
        <v>75</v>
      </c>
      <c r="BK602" s="191">
        <f>ROUND(I602*H602,2)</f>
        <v>0</v>
      </c>
      <c r="BL602" s="18" t="s">
        <v>1002</v>
      </c>
      <c r="BM602" s="190" t="s">
        <v>1014</v>
      </c>
    </row>
    <row r="603" spans="1:65" s="2" customFormat="1" ht="29.25">
      <c r="A603" s="35"/>
      <c r="B603" s="36"/>
      <c r="C603" s="37"/>
      <c r="D603" s="194" t="s">
        <v>788</v>
      </c>
      <c r="E603" s="37"/>
      <c r="F603" s="235" t="s">
        <v>1015</v>
      </c>
      <c r="G603" s="37"/>
      <c r="H603" s="37"/>
      <c r="I603" s="236"/>
      <c r="J603" s="37"/>
      <c r="K603" s="37"/>
      <c r="L603" s="40"/>
      <c r="M603" s="237"/>
      <c r="N603" s="238"/>
      <c r="O603" s="65"/>
      <c r="P603" s="65"/>
      <c r="Q603" s="65"/>
      <c r="R603" s="65"/>
      <c r="S603" s="65"/>
      <c r="T603" s="66"/>
      <c r="U603" s="35"/>
      <c r="V603" s="35"/>
      <c r="W603" s="35"/>
      <c r="X603" s="35"/>
      <c r="Y603" s="35"/>
      <c r="Z603" s="35"/>
      <c r="AA603" s="35"/>
      <c r="AB603" s="35"/>
      <c r="AC603" s="35"/>
      <c r="AD603" s="35"/>
      <c r="AE603" s="35"/>
      <c r="AT603" s="18" t="s">
        <v>788</v>
      </c>
      <c r="AU603" s="18" t="s">
        <v>75</v>
      </c>
    </row>
    <row r="604" spans="1:65" s="2" customFormat="1" ht="24">
      <c r="A604" s="35"/>
      <c r="B604" s="36"/>
      <c r="C604" s="215" t="s">
        <v>1016</v>
      </c>
      <c r="D604" s="215" t="s">
        <v>196</v>
      </c>
      <c r="E604" s="216" t="s">
        <v>1017</v>
      </c>
      <c r="F604" s="217" t="s">
        <v>1018</v>
      </c>
      <c r="G604" s="218" t="s">
        <v>389</v>
      </c>
      <c r="H604" s="219">
        <v>1</v>
      </c>
      <c r="I604" s="220"/>
      <c r="J604" s="221">
        <f>ROUND(I604*H604,2)</f>
        <v>0</v>
      </c>
      <c r="K604" s="217" t="s">
        <v>697</v>
      </c>
      <c r="L604" s="222"/>
      <c r="M604" s="223" t="s">
        <v>19</v>
      </c>
      <c r="N604" s="224" t="s">
        <v>39</v>
      </c>
      <c r="O604" s="65"/>
      <c r="P604" s="188">
        <f>O604*H604</f>
        <v>0</v>
      </c>
      <c r="Q604" s="188">
        <v>0</v>
      </c>
      <c r="R604" s="188">
        <f>Q604*H604</f>
        <v>0</v>
      </c>
      <c r="S604" s="188">
        <v>0</v>
      </c>
      <c r="T604" s="189">
        <f>S604*H604</f>
        <v>0</v>
      </c>
      <c r="U604" s="35"/>
      <c r="V604" s="35"/>
      <c r="W604" s="35"/>
      <c r="X604" s="35"/>
      <c r="Y604" s="35"/>
      <c r="Z604" s="35"/>
      <c r="AA604" s="35"/>
      <c r="AB604" s="35"/>
      <c r="AC604" s="35"/>
      <c r="AD604" s="35"/>
      <c r="AE604" s="35"/>
      <c r="AR604" s="190" t="s">
        <v>827</v>
      </c>
      <c r="AT604" s="190" t="s">
        <v>196</v>
      </c>
      <c r="AU604" s="190" t="s">
        <v>75</v>
      </c>
      <c r="AY604" s="18" t="s">
        <v>159</v>
      </c>
      <c r="BE604" s="191">
        <f>IF(N604="základní",J604,0)</f>
        <v>0</v>
      </c>
      <c r="BF604" s="191">
        <f>IF(N604="snížená",J604,0)</f>
        <v>0</v>
      </c>
      <c r="BG604" s="191">
        <f>IF(N604="zákl. přenesená",J604,0)</f>
        <v>0</v>
      </c>
      <c r="BH604" s="191">
        <f>IF(N604="sníž. přenesená",J604,0)</f>
        <v>0</v>
      </c>
      <c r="BI604" s="191">
        <f>IF(N604="nulová",J604,0)</f>
        <v>0</v>
      </c>
      <c r="BJ604" s="18" t="s">
        <v>75</v>
      </c>
      <c r="BK604" s="191">
        <f>ROUND(I604*H604,2)</f>
        <v>0</v>
      </c>
      <c r="BL604" s="18" t="s">
        <v>827</v>
      </c>
      <c r="BM604" s="190" t="s">
        <v>1019</v>
      </c>
    </row>
    <row r="605" spans="1:65" s="2" customFormat="1" ht="24">
      <c r="A605" s="35"/>
      <c r="B605" s="36"/>
      <c r="C605" s="179" t="s">
        <v>1020</v>
      </c>
      <c r="D605" s="179" t="s">
        <v>161</v>
      </c>
      <c r="E605" s="180" t="s">
        <v>1021</v>
      </c>
      <c r="F605" s="181" t="s">
        <v>1022</v>
      </c>
      <c r="G605" s="182" t="s">
        <v>389</v>
      </c>
      <c r="H605" s="183">
        <v>1</v>
      </c>
      <c r="I605" s="184"/>
      <c r="J605" s="185">
        <f>ROUND(I605*H605,2)</f>
        <v>0</v>
      </c>
      <c r="K605" s="181" t="s">
        <v>19</v>
      </c>
      <c r="L605" s="40"/>
      <c r="M605" s="186" t="s">
        <v>19</v>
      </c>
      <c r="N605" s="187" t="s">
        <v>39</v>
      </c>
      <c r="O605" s="65"/>
      <c r="P605" s="188">
        <f>O605*H605</f>
        <v>0</v>
      </c>
      <c r="Q605" s="188">
        <v>0</v>
      </c>
      <c r="R605" s="188">
        <f>Q605*H605</f>
        <v>0</v>
      </c>
      <c r="S605" s="188">
        <v>0</v>
      </c>
      <c r="T605" s="189">
        <f>S605*H605</f>
        <v>0</v>
      </c>
      <c r="U605" s="35"/>
      <c r="V605" s="35"/>
      <c r="W605" s="35"/>
      <c r="X605" s="35"/>
      <c r="Y605" s="35"/>
      <c r="Z605" s="35"/>
      <c r="AA605" s="35"/>
      <c r="AB605" s="35"/>
      <c r="AC605" s="35"/>
      <c r="AD605" s="35"/>
      <c r="AE605" s="35"/>
      <c r="AR605" s="190" t="s">
        <v>1002</v>
      </c>
      <c r="AT605" s="190" t="s">
        <v>161</v>
      </c>
      <c r="AU605" s="190" t="s">
        <v>75</v>
      </c>
      <c r="AY605" s="18" t="s">
        <v>159</v>
      </c>
      <c r="BE605" s="191">
        <f>IF(N605="základní",J605,0)</f>
        <v>0</v>
      </c>
      <c r="BF605" s="191">
        <f>IF(N605="snížená",J605,0)</f>
        <v>0</v>
      </c>
      <c r="BG605" s="191">
        <f>IF(N605="zákl. přenesená",J605,0)</f>
        <v>0</v>
      </c>
      <c r="BH605" s="191">
        <f>IF(N605="sníž. přenesená",J605,0)</f>
        <v>0</v>
      </c>
      <c r="BI605" s="191">
        <f>IF(N605="nulová",J605,0)</f>
        <v>0</v>
      </c>
      <c r="BJ605" s="18" t="s">
        <v>75</v>
      </c>
      <c r="BK605" s="191">
        <f>ROUND(I605*H605,2)</f>
        <v>0</v>
      </c>
      <c r="BL605" s="18" t="s">
        <v>1002</v>
      </c>
      <c r="BM605" s="190" t="s">
        <v>1023</v>
      </c>
    </row>
    <row r="606" spans="1:65" s="2" customFormat="1" ht="21.75" customHeight="1">
      <c r="A606" s="35"/>
      <c r="B606" s="36"/>
      <c r="C606" s="179" t="s">
        <v>1024</v>
      </c>
      <c r="D606" s="179" t="s">
        <v>161</v>
      </c>
      <c r="E606" s="180" t="s">
        <v>1025</v>
      </c>
      <c r="F606" s="181" t="s">
        <v>1026</v>
      </c>
      <c r="G606" s="182" t="s">
        <v>1027</v>
      </c>
      <c r="H606" s="183">
        <v>3</v>
      </c>
      <c r="I606" s="184"/>
      <c r="J606" s="185">
        <f>ROUND(I606*H606,2)</f>
        <v>0</v>
      </c>
      <c r="K606" s="181" t="s">
        <v>19</v>
      </c>
      <c r="L606" s="40"/>
      <c r="M606" s="186" t="s">
        <v>19</v>
      </c>
      <c r="N606" s="187" t="s">
        <v>39</v>
      </c>
      <c r="O606" s="65"/>
      <c r="P606" s="188">
        <f>O606*H606</f>
        <v>0</v>
      </c>
      <c r="Q606" s="188">
        <v>0</v>
      </c>
      <c r="R606" s="188">
        <f>Q606*H606</f>
        <v>0</v>
      </c>
      <c r="S606" s="188">
        <v>0</v>
      </c>
      <c r="T606" s="189">
        <f>S606*H606</f>
        <v>0</v>
      </c>
      <c r="U606" s="35"/>
      <c r="V606" s="35"/>
      <c r="W606" s="35"/>
      <c r="X606" s="35"/>
      <c r="Y606" s="35"/>
      <c r="Z606" s="35"/>
      <c r="AA606" s="35"/>
      <c r="AB606" s="35"/>
      <c r="AC606" s="35"/>
      <c r="AD606" s="35"/>
      <c r="AE606" s="35"/>
      <c r="AR606" s="190" t="s">
        <v>1002</v>
      </c>
      <c r="AT606" s="190" t="s">
        <v>161</v>
      </c>
      <c r="AU606" s="190" t="s">
        <v>75</v>
      </c>
      <c r="AY606" s="18" t="s">
        <v>159</v>
      </c>
      <c r="BE606" s="191">
        <f>IF(N606="základní",J606,0)</f>
        <v>0</v>
      </c>
      <c r="BF606" s="191">
        <f>IF(N606="snížená",J606,0)</f>
        <v>0</v>
      </c>
      <c r="BG606" s="191">
        <f>IF(N606="zákl. přenesená",J606,0)</f>
        <v>0</v>
      </c>
      <c r="BH606" s="191">
        <f>IF(N606="sníž. přenesená",J606,0)</f>
        <v>0</v>
      </c>
      <c r="BI606" s="191">
        <f>IF(N606="nulová",J606,0)</f>
        <v>0</v>
      </c>
      <c r="BJ606" s="18" t="s">
        <v>75</v>
      </c>
      <c r="BK606" s="191">
        <f>ROUND(I606*H606,2)</f>
        <v>0</v>
      </c>
      <c r="BL606" s="18" t="s">
        <v>1002</v>
      </c>
      <c r="BM606" s="190" t="s">
        <v>1028</v>
      </c>
    </row>
    <row r="607" spans="1:65" s="2" customFormat="1" ht="29.25">
      <c r="A607" s="35"/>
      <c r="B607" s="36"/>
      <c r="C607" s="37"/>
      <c r="D607" s="194" t="s">
        <v>788</v>
      </c>
      <c r="E607" s="37"/>
      <c r="F607" s="235" t="s">
        <v>1015</v>
      </c>
      <c r="G607" s="37"/>
      <c r="H607" s="37"/>
      <c r="I607" s="236"/>
      <c r="J607" s="37"/>
      <c r="K607" s="37"/>
      <c r="L607" s="40"/>
      <c r="M607" s="237"/>
      <c r="N607" s="238"/>
      <c r="O607" s="65"/>
      <c r="P607" s="65"/>
      <c r="Q607" s="65"/>
      <c r="R607" s="65"/>
      <c r="S607" s="65"/>
      <c r="T607" s="66"/>
      <c r="U607" s="35"/>
      <c r="V607" s="35"/>
      <c r="W607" s="35"/>
      <c r="X607" s="35"/>
      <c r="Y607" s="35"/>
      <c r="Z607" s="35"/>
      <c r="AA607" s="35"/>
      <c r="AB607" s="35"/>
      <c r="AC607" s="35"/>
      <c r="AD607" s="35"/>
      <c r="AE607" s="35"/>
      <c r="AT607" s="18" t="s">
        <v>788</v>
      </c>
      <c r="AU607" s="18" t="s">
        <v>75</v>
      </c>
    </row>
    <row r="608" spans="1:65" s="2" customFormat="1" ht="16.5" customHeight="1">
      <c r="A608" s="35"/>
      <c r="B608" s="36"/>
      <c r="C608" s="179" t="s">
        <v>1029</v>
      </c>
      <c r="D608" s="179" t="s">
        <v>161</v>
      </c>
      <c r="E608" s="180" t="s">
        <v>1030</v>
      </c>
      <c r="F608" s="181" t="s">
        <v>1031</v>
      </c>
      <c r="G608" s="182" t="s">
        <v>1027</v>
      </c>
      <c r="H608" s="183">
        <v>3</v>
      </c>
      <c r="I608" s="184"/>
      <c r="J608" s="185">
        <f>ROUND(I608*H608,2)</f>
        <v>0</v>
      </c>
      <c r="K608" s="181" t="s">
        <v>19</v>
      </c>
      <c r="L608" s="40"/>
      <c r="M608" s="186" t="s">
        <v>19</v>
      </c>
      <c r="N608" s="187" t="s">
        <v>39</v>
      </c>
      <c r="O608" s="65"/>
      <c r="P608" s="188">
        <f>O608*H608</f>
        <v>0</v>
      </c>
      <c r="Q608" s="188">
        <v>0</v>
      </c>
      <c r="R608" s="188">
        <f>Q608*H608</f>
        <v>0</v>
      </c>
      <c r="S608" s="188">
        <v>0</v>
      </c>
      <c r="T608" s="189">
        <f>S608*H608</f>
        <v>0</v>
      </c>
      <c r="U608" s="35"/>
      <c r="V608" s="35"/>
      <c r="W608" s="35"/>
      <c r="X608" s="35"/>
      <c r="Y608" s="35"/>
      <c r="Z608" s="35"/>
      <c r="AA608" s="35"/>
      <c r="AB608" s="35"/>
      <c r="AC608" s="35"/>
      <c r="AD608" s="35"/>
      <c r="AE608" s="35"/>
      <c r="AR608" s="190" t="s">
        <v>1002</v>
      </c>
      <c r="AT608" s="190" t="s">
        <v>161</v>
      </c>
      <c r="AU608" s="190" t="s">
        <v>75</v>
      </c>
      <c r="AY608" s="18" t="s">
        <v>159</v>
      </c>
      <c r="BE608" s="191">
        <f>IF(N608="základní",J608,0)</f>
        <v>0</v>
      </c>
      <c r="BF608" s="191">
        <f>IF(N608="snížená",J608,0)</f>
        <v>0</v>
      </c>
      <c r="BG608" s="191">
        <f>IF(N608="zákl. přenesená",J608,0)</f>
        <v>0</v>
      </c>
      <c r="BH608" s="191">
        <f>IF(N608="sníž. přenesená",J608,0)</f>
        <v>0</v>
      </c>
      <c r="BI608" s="191">
        <f>IF(N608="nulová",J608,0)</f>
        <v>0</v>
      </c>
      <c r="BJ608" s="18" t="s">
        <v>75</v>
      </c>
      <c r="BK608" s="191">
        <f>ROUND(I608*H608,2)</f>
        <v>0</v>
      </c>
      <c r="BL608" s="18" t="s">
        <v>1002</v>
      </c>
      <c r="BM608" s="190" t="s">
        <v>1032</v>
      </c>
    </row>
    <row r="609" spans="1:65" s="2" customFormat="1" ht="16.5" customHeight="1">
      <c r="A609" s="35"/>
      <c r="B609" s="36"/>
      <c r="C609" s="179" t="s">
        <v>1033</v>
      </c>
      <c r="D609" s="179" t="s">
        <v>161</v>
      </c>
      <c r="E609" s="180" t="s">
        <v>1034</v>
      </c>
      <c r="F609" s="181" t="s">
        <v>1035</v>
      </c>
      <c r="G609" s="182" t="s">
        <v>1036</v>
      </c>
      <c r="H609" s="183">
        <v>1</v>
      </c>
      <c r="I609" s="184"/>
      <c r="J609" s="185">
        <f>ROUND(I609*H609,2)</f>
        <v>0</v>
      </c>
      <c r="K609" s="181" t="s">
        <v>19</v>
      </c>
      <c r="L609" s="40"/>
      <c r="M609" s="186" t="s">
        <v>19</v>
      </c>
      <c r="N609" s="187" t="s">
        <v>39</v>
      </c>
      <c r="O609" s="65"/>
      <c r="P609" s="188">
        <f>O609*H609</f>
        <v>0</v>
      </c>
      <c r="Q609" s="188">
        <v>0</v>
      </c>
      <c r="R609" s="188">
        <f>Q609*H609</f>
        <v>0</v>
      </c>
      <c r="S609" s="188">
        <v>0</v>
      </c>
      <c r="T609" s="189">
        <f>S609*H609</f>
        <v>0</v>
      </c>
      <c r="U609" s="35"/>
      <c r="V609" s="35"/>
      <c r="W609" s="35"/>
      <c r="X609" s="35"/>
      <c r="Y609" s="35"/>
      <c r="Z609" s="35"/>
      <c r="AA609" s="35"/>
      <c r="AB609" s="35"/>
      <c r="AC609" s="35"/>
      <c r="AD609" s="35"/>
      <c r="AE609" s="35"/>
      <c r="AR609" s="190" t="s">
        <v>1002</v>
      </c>
      <c r="AT609" s="190" t="s">
        <v>161</v>
      </c>
      <c r="AU609" s="190" t="s">
        <v>75</v>
      </c>
      <c r="AY609" s="18" t="s">
        <v>159</v>
      </c>
      <c r="BE609" s="191">
        <f>IF(N609="základní",J609,0)</f>
        <v>0</v>
      </c>
      <c r="BF609" s="191">
        <f>IF(N609="snížená",J609,0)</f>
        <v>0</v>
      </c>
      <c r="BG609" s="191">
        <f>IF(N609="zákl. přenesená",J609,0)</f>
        <v>0</v>
      </c>
      <c r="BH609" s="191">
        <f>IF(N609="sníž. přenesená",J609,0)</f>
        <v>0</v>
      </c>
      <c r="BI609" s="191">
        <f>IF(N609="nulová",J609,0)</f>
        <v>0</v>
      </c>
      <c r="BJ609" s="18" t="s">
        <v>75</v>
      </c>
      <c r="BK609" s="191">
        <f>ROUND(I609*H609,2)</f>
        <v>0</v>
      </c>
      <c r="BL609" s="18" t="s">
        <v>1002</v>
      </c>
      <c r="BM609" s="190" t="s">
        <v>1037</v>
      </c>
    </row>
    <row r="610" spans="1:65" s="2" customFormat="1" ht="29.25">
      <c r="A610" s="35"/>
      <c r="B610" s="36"/>
      <c r="C610" s="37"/>
      <c r="D610" s="194" t="s">
        <v>788</v>
      </c>
      <c r="E610" s="37"/>
      <c r="F610" s="235" t="s">
        <v>1015</v>
      </c>
      <c r="G610" s="37"/>
      <c r="H610" s="37"/>
      <c r="I610" s="236"/>
      <c r="J610" s="37"/>
      <c r="K610" s="37"/>
      <c r="L610" s="40"/>
      <c r="M610" s="239"/>
      <c r="N610" s="240"/>
      <c r="O610" s="241"/>
      <c r="P610" s="241"/>
      <c r="Q610" s="241"/>
      <c r="R610" s="241"/>
      <c r="S610" s="241"/>
      <c r="T610" s="242"/>
      <c r="U610" s="35"/>
      <c r="V610" s="35"/>
      <c r="W610" s="35"/>
      <c r="X610" s="35"/>
      <c r="Y610" s="35"/>
      <c r="Z610" s="35"/>
      <c r="AA610" s="35"/>
      <c r="AB610" s="35"/>
      <c r="AC610" s="35"/>
      <c r="AD610" s="35"/>
      <c r="AE610" s="35"/>
      <c r="AT610" s="18" t="s">
        <v>788</v>
      </c>
      <c r="AU610" s="18" t="s">
        <v>75</v>
      </c>
    </row>
    <row r="611" spans="1:65" s="2" customFormat="1" ht="6.95" customHeight="1">
      <c r="A611" s="35"/>
      <c r="B611" s="48"/>
      <c r="C611" s="49"/>
      <c r="D611" s="49"/>
      <c r="E611" s="49"/>
      <c r="F611" s="49"/>
      <c r="G611" s="49"/>
      <c r="H611" s="49"/>
      <c r="I611" s="49"/>
      <c r="J611" s="49"/>
      <c r="K611" s="49"/>
      <c r="L611" s="40"/>
      <c r="M611" s="35"/>
      <c r="O611" s="35"/>
      <c r="P611" s="35"/>
      <c r="Q611" s="35"/>
      <c r="R611" s="35"/>
      <c r="S611" s="35"/>
      <c r="T611" s="35"/>
      <c r="U611" s="35"/>
      <c r="V611" s="35"/>
      <c r="W611" s="35"/>
      <c r="X611" s="35"/>
      <c r="Y611" s="35"/>
      <c r="Z611" s="35"/>
      <c r="AA611" s="35"/>
      <c r="AB611" s="35"/>
      <c r="AC611" s="35"/>
      <c r="AD611" s="35"/>
      <c r="AE611" s="35"/>
    </row>
  </sheetData>
  <sheetProtection algorithmName="SHA-512" hashValue="gS3jw+tloR46W+01JM2H4rzpaEChVT77pd6qyvQP0+xMIPGVbjC6SkEn9jVjGfaZTv79lFp+mDA/EjmhI4JNJA==" saltValue="5zmaDSIMQ5IGUrCp/eH3OT+e2Oia87LfrT62/kw7QbxuNpj3Q7ElNC8/0MAGwZGQyk8P/z7gLp5uAVY1F4G7BQ==" spinCount="100000" sheet="1" objects="1" scenarios="1" formatColumns="0" formatRows="0" autoFilter="0"/>
  <autoFilter ref="C115:K610"/>
  <mergeCells count="12">
    <mergeCell ref="E108:H108"/>
    <mergeCell ref="L2:V2"/>
    <mergeCell ref="E50:H50"/>
    <mergeCell ref="E52:H52"/>
    <mergeCell ref="E54:H54"/>
    <mergeCell ref="E104:H104"/>
    <mergeCell ref="E106:H10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9"/>
      <c r="M2" s="379"/>
      <c r="N2" s="379"/>
      <c r="O2" s="379"/>
      <c r="P2" s="379"/>
      <c r="Q2" s="379"/>
      <c r="R2" s="379"/>
      <c r="S2" s="379"/>
      <c r="T2" s="379"/>
      <c r="U2" s="379"/>
      <c r="V2" s="379"/>
      <c r="AT2" s="18" t="s">
        <v>85</v>
      </c>
    </row>
    <row r="3" spans="1:46" s="1" customFormat="1" ht="6.95" customHeight="1">
      <c r="B3" s="109"/>
      <c r="C3" s="110"/>
      <c r="D3" s="110"/>
      <c r="E3" s="110"/>
      <c r="F3" s="110"/>
      <c r="G3" s="110"/>
      <c r="H3" s="110"/>
      <c r="I3" s="110"/>
      <c r="J3" s="110"/>
      <c r="K3" s="110"/>
      <c r="L3" s="21"/>
      <c r="AT3" s="18" t="s">
        <v>77</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80" t="str">
        <f>'Rekapitulace zakázky'!K6</f>
        <v>Olomouc - Nová ulice ON - oprava</v>
      </c>
      <c r="F7" s="381"/>
      <c r="G7" s="381"/>
      <c r="H7" s="381"/>
      <c r="L7" s="21"/>
    </row>
    <row r="8" spans="1:46" s="1" customFormat="1" ht="12" customHeight="1">
      <c r="B8" s="21"/>
      <c r="D8" s="113" t="s">
        <v>105</v>
      </c>
      <c r="L8" s="21"/>
    </row>
    <row r="9" spans="1:46" s="2" customFormat="1" ht="16.5" customHeight="1">
      <c r="A9" s="35"/>
      <c r="B9" s="40"/>
      <c r="C9" s="35"/>
      <c r="D9" s="35"/>
      <c r="E9" s="380" t="s">
        <v>106</v>
      </c>
      <c r="F9" s="382"/>
      <c r="G9" s="382"/>
      <c r="H9" s="382"/>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83" t="s">
        <v>1038</v>
      </c>
      <c r="F11" s="382"/>
      <c r="G11" s="382"/>
      <c r="H11" s="382"/>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f>'Rekapitulace zakázky'!AN8</f>
        <v>0</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24</v>
      </c>
      <c r="E16" s="35"/>
      <c r="F16" s="35"/>
      <c r="G16" s="35"/>
      <c r="H16" s="35"/>
      <c r="I16" s="113" t="s">
        <v>25</v>
      </c>
      <c r="J16" s="104" t="str">
        <f>IF('Rekapitulace zakázky'!AN10="","",'Rekapitulace zakázky'!AN10)</f>
        <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tr">
        <f>IF('Rekapitulace zakázky'!E11="","",'Rekapitulace zakázky'!E11)</f>
        <v xml:space="preserve"> </v>
      </c>
      <c r="F17" s="35"/>
      <c r="G17" s="35"/>
      <c r="H17" s="35"/>
      <c r="I17" s="113" t="s">
        <v>26</v>
      </c>
      <c r="J17" s="104" t="str">
        <f>IF('Rekapitulace zakázky'!AN11="","",'Rekapitulace zakázky'!AN11)</f>
        <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27</v>
      </c>
      <c r="E19" s="35"/>
      <c r="F19" s="35"/>
      <c r="G19" s="35"/>
      <c r="H19" s="35"/>
      <c r="I19" s="113" t="s">
        <v>25</v>
      </c>
      <c r="J19" s="31" t="str">
        <f>'Rekapitulace zakázky'!AN13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zakázky'!E14</f>
        <v>Vyplň údaj</v>
      </c>
      <c r="F20" s="385"/>
      <c r="G20" s="385"/>
      <c r="H20" s="385"/>
      <c r="I20" s="113" t="s">
        <v>26</v>
      </c>
      <c r="J20" s="31" t="str">
        <f>'Rekapitulace zakázky'!AN14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29</v>
      </c>
      <c r="E22" s="35"/>
      <c r="F22" s="35"/>
      <c r="G22" s="35"/>
      <c r="H22" s="35"/>
      <c r="I22" s="113" t="s">
        <v>25</v>
      </c>
      <c r="J22" s="104" t="str">
        <f>IF('Rekapitulace zakázky'!AN16="","",'Rekapitulace zakázky'!AN16)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zakázky'!E17="","",'Rekapitulace zakázky'!E17)</f>
        <v xml:space="preserve"> </v>
      </c>
      <c r="F23" s="35"/>
      <c r="G23" s="35"/>
      <c r="H23" s="35"/>
      <c r="I23" s="113" t="s">
        <v>26</v>
      </c>
      <c r="J23" s="104" t="str">
        <f>IF('Rekapitulace zakázky'!AN17="","",'Rekapitulace zakázky'!AN17)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31</v>
      </c>
      <c r="E25" s="35"/>
      <c r="F25" s="35"/>
      <c r="G25" s="35"/>
      <c r="H25" s="35"/>
      <c r="I25" s="113" t="s">
        <v>25</v>
      </c>
      <c r="J25" s="104" t="str">
        <f>IF('Rekapitulace zakázky'!AN19="","",'Rekapitulace zakázky'!AN19)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zakázky'!E20="","",'Rekapitulace zakázky'!E20)</f>
        <v xml:space="preserve"> </v>
      </c>
      <c r="F26" s="35"/>
      <c r="G26" s="35"/>
      <c r="H26" s="35"/>
      <c r="I26" s="113" t="s">
        <v>26</v>
      </c>
      <c r="J26" s="104" t="str">
        <f>IF('Rekapitulace zakázky'!AN20="","",'Rekapitulace zakázky'!AN20)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32</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86" t="s">
        <v>19</v>
      </c>
      <c r="F29" s="386"/>
      <c r="G29" s="386"/>
      <c r="H29" s="386"/>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34</v>
      </c>
      <c r="E32" s="35"/>
      <c r="F32" s="35"/>
      <c r="G32" s="35"/>
      <c r="H32" s="35"/>
      <c r="I32" s="35"/>
      <c r="J32" s="121">
        <f>ROUND(J96,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36</v>
      </c>
      <c r="G34" s="35"/>
      <c r="H34" s="35"/>
      <c r="I34" s="122" t="s">
        <v>35</v>
      </c>
      <c r="J34" s="122" t="s">
        <v>37</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38</v>
      </c>
      <c r="E35" s="113" t="s">
        <v>39</v>
      </c>
      <c r="F35" s="124">
        <f>ROUND((SUM(BE96:BE222)),  2)</f>
        <v>0</v>
      </c>
      <c r="G35" s="35"/>
      <c r="H35" s="35"/>
      <c r="I35" s="125">
        <v>0.21</v>
      </c>
      <c r="J35" s="124">
        <f>ROUND(((SUM(BE96:BE222))*I35),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40</v>
      </c>
      <c r="F36" s="124">
        <f>ROUND((SUM(BF96:BF222)),  2)</f>
        <v>0</v>
      </c>
      <c r="G36" s="35"/>
      <c r="H36" s="35"/>
      <c r="I36" s="125">
        <v>0.15</v>
      </c>
      <c r="J36" s="124">
        <f>ROUND(((SUM(BF96:BF222))*I36),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41</v>
      </c>
      <c r="F37" s="124">
        <f>ROUND((SUM(BG96:BG222)),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42</v>
      </c>
      <c r="F38" s="124">
        <f>ROUND((SUM(BH96:BH222)),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43</v>
      </c>
      <c r="F39" s="124">
        <f>ROUND((SUM(BI96:BI222)),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44</v>
      </c>
      <c r="E41" s="128"/>
      <c r="F41" s="128"/>
      <c r="G41" s="129" t="s">
        <v>45</v>
      </c>
      <c r="H41" s="130" t="s">
        <v>46</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7" t="str">
        <f>E7</f>
        <v>Olomouc - Nová ulice ON - oprava</v>
      </c>
      <c r="F50" s="388"/>
      <c r="G50" s="388"/>
      <c r="H50" s="388"/>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87" t="s">
        <v>106</v>
      </c>
      <c r="F52" s="389"/>
      <c r="G52" s="389"/>
      <c r="H52" s="389"/>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6" t="str">
        <f>E11</f>
        <v>SO01 - 02 - střecha</v>
      </c>
      <c r="F54" s="389"/>
      <c r="G54" s="389"/>
      <c r="H54" s="389"/>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f>IF(J14="","",J14)</f>
        <v>0</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24</v>
      </c>
      <c r="D58" s="37"/>
      <c r="E58" s="37"/>
      <c r="F58" s="28" t="str">
        <f>E17</f>
        <v xml:space="preserve"> </v>
      </c>
      <c r="G58" s="37"/>
      <c r="H58" s="37"/>
      <c r="I58" s="30" t="s">
        <v>29</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27</v>
      </c>
      <c r="D59" s="37"/>
      <c r="E59" s="37"/>
      <c r="F59" s="28" t="str">
        <f>IF(E20="","",E20)</f>
        <v>Vyplň údaj</v>
      </c>
      <c r="G59" s="37"/>
      <c r="H59" s="37"/>
      <c r="I59" s="30" t="s">
        <v>31</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66</v>
      </c>
      <c r="D63" s="37"/>
      <c r="E63" s="37"/>
      <c r="F63" s="37"/>
      <c r="G63" s="37"/>
      <c r="H63" s="37"/>
      <c r="I63" s="37"/>
      <c r="J63" s="78">
        <f>J96</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113</v>
      </c>
      <c r="E64" s="144"/>
      <c r="F64" s="144"/>
      <c r="G64" s="144"/>
      <c r="H64" s="144"/>
      <c r="I64" s="144"/>
      <c r="J64" s="145">
        <f>J97</f>
        <v>0</v>
      </c>
      <c r="K64" s="142"/>
      <c r="L64" s="146"/>
    </row>
    <row r="65" spans="1:31" s="10" customFormat="1" ht="19.899999999999999" customHeight="1">
      <c r="B65" s="147"/>
      <c r="C65" s="98"/>
      <c r="D65" s="148" t="s">
        <v>121</v>
      </c>
      <c r="E65" s="149"/>
      <c r="F65" s="149"/>
      <c r="G65" s="149"/>
      <c r="H65" s="149"/>
      <c r="I65" s="149"/>
      <c r="J65" s="150">
        <f>J98</f>
        <v>0</v>
      </c>
      <c r="K65" s="98"/>
      <c r="L65" s="151"/>
    </row>
    <row r="66" spans="1:31" s="10" customFormat="1" ht="19.899999999999999" customHeight="1">
      <c r="B66" s="147"/>
      <c r="C66" s="98"/>
      <c r="D66" s="148" t="s">
        <v>122</v>
      </c>
      <c r="E66" s="149"/>
      <c r="F66" s="149"/>
      <c r="G66" s="149"/>
      <c r="H66" s="149"/>
      <c r="I66" s="149"/>
      <c r="J66" s="150">
        <f>J105</f>
        <v>0</v>
      </c>
      <c r="K66" s="98"/>
      <c r="L66" s="151"/>
    </row>
    <row r="67" spans="1:31" s="10" customFormat="1" ht="19.899999999999999" customHeight="1">
      <c r="B67" s="147"/>
      <c r="C67" s="98"/>
      <c r="D67" s="148" t="s">
        <v>123</v>
      </c>
      <c r="E67" s="149"/>
      <c r="F67" s="149"/>
      <c r="G67" s="149"/>
      <c r="H67" s="149"/>
      <c r="I67" s="149"/>
      <c r="J67" s="150">
        <f>J110</f>
        <v>0</v>
      </c>
      <c r="K67" s="98"/>
      <c r="L67" s="151"/>
    </row>
    <row r="68" spans="1:31" s="9" customFormat="1" ht="24.95" customHeight="1">
      <c r="B68" s="141"/>
      <c r="C68" s="142"/>
      <c r="D68" s="143" t="s">
        <v>124</v>
      </c>
      <c r="E68" s="144"/>
      <c r="F68" s="144"/>
      <c r="G68" s="144"/>
      <c r="H68" s="144"/>
      <c r="I68" s="144"/>
      <c r="J68" s="145">
        <f>J112</f>
        <v>0</v>
      </c>
      <c r="K68" s="142"/>
      <c r="L68" s="146"/>
    </row>
    <row r="69" spans="1:31" s="10" customFormat="1" ht="19.899999999999999" customHeight="1">
      <c r="B69" s="147"/>
      <c r="C69" s="98"/>
      <c r="D69" s="148" t="s">
        <v>127</v>
      </c>
      <c r="E69" s="149"/>
      <c r="F69" s="149"/>
      <c r="G69" s="149"/>
      <c r="H69" s="149"/>
      <c r="I69" s="149"/>
      <c r="J69" s="150">
        <f>J113</f>
        <v>0</v>
      </c>
      <c r="K69" s="98"/>
      <c r="L69" s="151"/>
    </row>
    <row r="70" spans="1:31" s="10" customFormat="1" ht="19.899999999999999" customHeight="1">
      <c r="B70" s="147"/>
      <c r="C70" s="98"/>
      <c r="D70" s="148" t="s">
        <v>1039</v>
      </c>
      <c r="E70" s="149"/>
      <c r="F70" s="149"/>
      <c r="G70" s="149"/>
      <c r="H70" s="149"/>
      <c r="I70" s="149"/>
      <c r="J70" s="150">
        <f>J115</f>
        <v>0</v>
      </c>
      <c r="K70" s="98"/>
      <c r="L70" s="151"/>
    </row>
    <row r="71" spans="1:31" s="10" customFormat="1" ht="19.899999999999999" customHeight="1">
      <c r="B71" s="147"/>
      <c r="C71" s="98"/>
      <c r="D71" s="148" t="s">
        <v>134</v>
      </c>
      <c r="E71" s="149"/>
      <c r="F71" s="149"/>
      <c r="G71" s="149"/>
      <c r="H71" s="149"/>
      <c r="I71" s="149"/>
      <c r="J71" s="150">
        <f>J136</f>
        <v>0</v>
      </c>
      <c r="K71" s="98"/>
      <c r="L71" s="151"/>
    </row>
    <row r="72" spans="1:31" s="10" customFormat="1" ht="19.899999999999999" customHeight="1">
      <c r="B72" s="147"/>
      <c r="C72" s="98"/>
      <c r="D72" s="148" t="s">
        <v>1040</v>
      </c>
      <c r="E72" s="149"/>
      <c r="F72" s="149"/>
      <c r="G72" s="149"/>
      <c r="H72" s="149"/>
      <c r="I72" s="149"/>
      <c r="J72" s="150">
        <f>J170</f>
        <v>0</v>
      </c>
      <c r="K72" s="98"/>
      <c r="L72" s="151"/>
    </row>
    <row r="73" spans="1:31" s="10" customFormat="1" ht="19.899999999999999" customHeight="1">
      <c r="B73" s="147"/>
      <c r="C73" s="98"/>
      <c r="D73" s="148" t="s">
        <v>141</v>
      </c>
      <c r="E73" s="149"/>
      <c r="F73" s="149"/>
      <c r="G73" s="149"/>
      <c r="H73" s="149"/>
      <c r="I73" s="149"/>
      <c r="J73" s="150">
        <f>J213</f>
        <v>0</v>
      </c>
      <c r="K73" s="98"/>
      <c r="L73" s="151"/>
    </row>
    <row r="74" spans="1:31" s="9" customFormat="1" ht="24.95" customHeight="1">
      <c r="B74" s="141"/>
      <c r="C74" s="142"/>
      <c r="D74" s="143" t="s">
        <v>142</v>
      </c>
      <c r="E74" s="144"/>
      <c r="F74" s="144"/>
      <c r="G74" s="144"/>
      <c r="H74" s="144"/>
      <c r="I74" s="144"/>
      <c r="J74" s="145">
        <f>J220</f>
        <v>0</v>
      </c>
      <c r="K74" s="142"/>
      <c r="L74" s="146"/>
    </row>
    <row r="75" spans="1:31" s="2" customFormat="1" ht="21.75" customHeight="1">
      <c r="A75" s="35"/>
      <c r="B75" s="36"/>
      <c r="C75" s="37"/>
      <c r="D75" s="37"/>
      <c r="E75" s="37"/>
      <c r="F75" s="37"/>
      <c r="G75" s="37"/>
      <c r="H75" s="37"/>
      <c r="I75" s="37"/>
      <c r="J75" s="37"/>
      <c r="K75" s="37"/>
      <c r="L75" s="114"/>
      <c r="S75" s="35"/>
      <c r="T75" s="35"/>
      <c r="U75" s="35"/>
      <c r="V75" s="35"/>
      <c r="W75" s="35"/>
      <c r="X75" s="35"/>
      <c r="Y75" s="35"/>
      <c r="Z75" s="35"/>
      <c r="AA75" s="35"/>
      <c r="AB75" s="35"/>
      <c r="AC75" s="35"/>
      <c r="AD75" s="35"/>
      <c r="AE75" s="35"/>
    </row>
    <row r="76" spans="1:31" s="2" customFormat="1" ht="6.95" customHeight="1">
      <c r="A76" s="35"/>
      <c r="B76" s="48"/>
      <c r="C76" s="49"/>
      <c r="D76" s="49"/>
      <c r="E76" s="49"/>
      <c r="F76" s="49"/>
      <c r="G76" s="49"/>
      <c r="H76" s="49"/>
      <c r="I76" s="49"/>
      <c r="J76" s="49"/>
      <c r="K76" s="49"/>
      <c r="L76" s="114"/>
      <c r="S76" s="35"/>
      <c r="T76" s="35"/>
      <c r="U76" s="35"/>
      <c r="V76" s="35"/>
      <c r="W76" s="35"/>
      <c r="X76" s="35"/>
      <c r="Y76" s="35"/>
      <c r="Z76" s="35"/>
      <c r="AA76" s="35"/>
      <c r="AB76" s="35"/>
      <c r="AC76" s="35"/>
      <c r="AD76" s="35"/>
      <c r="AE76" s="35"/>
    </row>
    <row r="80" spans="1:31" s="2" customFormat="1" ht="6.95" customHeight="1">
      <c r="A80" s="35"/>
      <c r="B80" s="50"/>
      <c r="C80" s="51"/>
      <c r="D80" s="51"/>
      <c r="E80" s="51"/>
      <c r="F80" s="51"/>
      <c r="G80" s="51"/>
      <c r="H80" s="51"/>
      <c r="I80" s="51"/>
      <c r="J80" s="51"/>
      <c r="K80" s="51"/>
      <c r="L80" s="114"/>
      <c r="S80" s="35"/>
      <c r="T80" s="35"/>
      <c r="U80" s="35"/>
      <c r="V80" s="35"/>
      <c r="W80" s="35"/>
      <c r="X80" s="35"/>
      <c r="Y80" s="35"/>
      <c r="Z80" s="35"/>
      <c r="AA80" s="35"/>
      <c r="AB80" s="35"/>
      <c r="AC80" s="35"/>
      <c r="AD80" s="35"/>
      <c r="AE80" s="35"/>
    </row>
    <row r="81" spans="1:63" s="2" customFormat="1" ht="24.95" customHeight="1">
      <c r="A81" s="35"/>
      <c r="B81" s="36"/>
      <c r="C81" s="24" t="s">
        <v>144</v>
      </c>
      <c r="D81" s="37"/>
      <c r="E81" s="37"/>
      <c r="F81" s="37"/>
      <c r="G81" s="37"/>
      <c r="H81" s="37"/>
      <c r="I81" s="37"/>
      <c r="J81" s="37"/>
      <c r="K81" s="37"/>
      <c r="L81" s="114"/>
      <c r="S81" s="35"/>
      <c r="T81" s="35"/>
      <c r="U81" s="35"/>
      <c r="V81" s="35"/>
      <c r="W81" s="35"/>
      <c r="X81" s="35"/>
      <c r="Y81" s="35"/>
      <c r="Z81" s="35"/>
      <c r="AA81" s="35"/>
      <c r="AB81" s="35"/>
      <c r="AC81" s="35"/>
      <c r="AD81" s="35"/>
      <c r="AE81" s="35"/>
    </row>
    <row r="82" spans="1:63" s="2" customFormat="1" ht="6.95" customHeight="1">
      <c r="A82" s="35"/>
      <c r="B82" s="36"/>
      <c r="C82" s="37"/>
      <c r="D82" s="37"/>
      <c r="E82" s="37"/>
      <c r="F82" s="37"/>
      <c r="G82" s="37"/>
      <c r="H82" s="37"/>
      <c r="I82" s="37"/>
      <c r="J82" s="37"/>
      <c r="K82" s="37"/>
      <c r="L82" s="114"/>
      <c r="S82" s="35"/>
      <c r="T82" s="35"/>
      <c r="U82" s="35"/>
      <c r="V82" s="35"/>
      <c r="W82" s="35"/>
      <c r="X82" s="35"/>
      <c r="Y82" s="35"/>
      <c r="Z82" s="35"/>
      <c r="AA82" s="35"/>
      <c r="AB82" s="35"/>
      <c r="AC82" s="35"/>
      <c r="AD82" s="35"/>
      <c r="AE82" s="35"/>
    </row>
    <row r="83" spans="1:63" s="2" customFormat="1" ht="12" customHeight="1">
      <c r="A83" s="35"/>
      <c r="B83" s="36"/>
      <c r="C83" s="30" t="s">
        <v>16</v>
      </c>
      <c r="D83" s="37"/>
      <c r="E83" s="37"/>
      <c r="F83" s="37"/>
      <c r="G83" s="37"/>
      <c r="H83" s="37"/>
      <c r="I83" s="37"/>
      <c r="J83" s="37"/>
      <c r="K83" s="37"/>
      <c r="L83" s="114"/>
      <c r="S83" s="35"/>
      <c r="T83" s="35"/>
      <c r="U83" s="35"/>
      <c r="V83" s="35"/>
      <c r="W83" s="35"/>
      <c r="X83" s="35"/>
      <c r="Y83" s="35"/>
      <c r="Z83" s="35"/>
      <c r="AA83" s="35"/>
      <c r="AB83" s="35"/>
      <c r="AC83" s="35"/>
      <c r="AD83" s="35"/>
      <c r="AE83" s="35"/>
    </row>
    <row r="84" spans="1:63" s="2" customFormat="1" ht="16.5" customHeight="1">
      <c r="A84" s="35"/>
      <c r="B84" s="36"/>
      <c r="C84" s="37"/>
      <c r="D84" s="37"/>
      <c r="E84" s="387" t="str">
        <f>E7</f>
        <v>Olomouc - Nová ulice ON - oprava</v>
      </c>
      <c r="F84" s="388"/>
      <c r="G84" s="388"/>
      <c r="H84" s="388"/>
      <c r="I84" s="37"/>
      <c r="J84" s="37"/>
      <c r="K84" s="37"/>
      <c r="L84" s="114"/>
      <c r="S84" s="35"/>
      <c r="T84" s="35"/>
      <c r="U84" s="35"/>
      <c r="V84" s="35"/>
      <c r="W84" s="35"/>
      <c r="X84" s="35"/>
      <c r="Y84" s="35"/>
      <c r="Z84" s="35"/>
      <c r="AA84" s="35"/>
      <c r="AB84" s="35"/>
      <c r="AC84" s="35"/>
      <c r="AD84" s="35"/>
      <c r="AE84" s="35"/>
    </row>
    <row r="85" spans="1:63" s="1" customFormat="1" ht="12" customHeight="1">
      <c r="B85" s="22"/>
      <c r="C85" s="30" t="s">
        <v>105</v>
      </c>
      <c r="D85" s="23"/>
      <c r="E85" s="23"/>
      <c r="F85" s="23"/>
      <c r="G85" s="23"/>
      <c r="H85" s="23"/>
      <c r="I85" s="23"/>
      <c r="J85" s="23"/>
      <c r="K85" s="23"/>
      <c r="L85" s="21"/>
    </row>
    <row r="86" spans="1:63" s="2" customFormat="1" ht="16.5" customHeight="1">
      <c r="A86" s="35"/>
      <c r="B86" s="36"/>
      <c r="C86" s="37"/>
      <c r="D86" s="37"/>
      <c r="E86" s="387" t="s">
        <v>106</v>
      </c>
      <c r="F86" s="389"/>
      <c r="G86" s="389"/>
      <c r="H86" s="389"/>
      <c r="I86" s="37"/>
      <c r="J86" s="37"/>
      <c r="K86" s="37"/>
      <c r="L86" s="114"/>
      <c r="S86" s="35"/>
      <c r="T86" s="35"/>
      <c r="U86" s="35"/>
      <c r="V86" s="35"/>
      <c r="W86" s="35"/>
      <c r="X86" s="35"/>
      <c r="Y86" s="35"/>
      <c r="Z86" s="35"/>
      <c r="AA86" s="35"/>
      <c r="AB86" s="35"/>
      <c r="AC86" s="35"/>
      <c r="AD86" s="35"/>
      <c r="AE86" s="35"/>
    </row>
    <row r="87" spans="1:63" s="2" customFormat="1" ht="12" customHeight="1">
      <c r="A87" s="35"/>
      <c r="B87" s="36"/>
      <c r="C87" s="30" t="s">
        <v>107</v>
      </c>
      <c r="D87" s="37"/>
      <c r="E87" s="37"/>
      <c r="F87" s="37"/>
      <c r="G87" s="37"/>
      <c r="H87" s="37"/>
      <c r="I87" s="37"/>
      <c r="J87" s="37"/>
      <c r="K87" s="37"/>
      <c r="L87" s="114"/>
      <c r="S87" s="35"/>
      <c r="T87" s="35"/>
      <c r="U87" s="35"/>
      <c r="V87" s="35"/>
      <c r="W87" s="35"/>
      <c r="X87" s="35"/>
      <c r="Y87" s="35"/>
      <c r="Z87" s="35"/>
      <c r="AA87" s="35"/>
      <c r="AB87" s="35"/>
      <c r="AC87" s="35"/>
      <c r="AD87" s="35"/>
      <c r="AE87" s="35"/>
    </row>
    <row r="88" spans="1:63" s="2" customFormat="1" ht="16.5" customHeight="1">
      <c r="A88" s="35"/>
      <c r="B88" s="36"/>
      <c r="C88" s="37"/>
      <c r="D88" s="37"/>
      <c r="E88" s="336" t="str">
        <f>E11</f>
        <v>SO01 - 02 - střecha</v>
      </c>
      <c r="F88" s="389"/>
      <c r="G88" s="389"/>
      <c r="H88" s="389"/>
      <c r="I88" s="37"/>
      <c r="J88" s="37"/>
      <c r="K88" s="37"/>
      <c r="L88" s="114"/>
      <c r="S88" s="35"/>
      <c r="T88" s="35"/>
      <c r="U88" s="35"/>
      <c r="V88" s="35"/>
      <c r="W88" s="35"/>
      <c r="X88" s="35"/>
      <c r="Y88" s="35"/>
      <c r="Z88" s="35"/>
      <c r="AA88" s="35"/>
      <c r="AB88" s="35"/>
      <c r="AC88" s="35"/>
      <c r="AD88" s="35"/>
      <c r="AE88" s="35"/>
    </row>
    <row r="89" spans="1:63" s="2" customFormat="1" ht="6.95" customHeight="1">
      <c r="A89" s="35"/>
      <c r="B89" s="36"/>
      <c r="C89" s="37"/>
      <c r="D89" s="37"/>
      <c r="E89" s="37"/>
      <c r="F89" s="37"/>
      <c r="G89" s="37"/>
      <c r="H89" s="37"/>
      <c r="I89" s="37"/>
      <c r="J89" s="37"/>
      <c r="K89" s="37"/>
      <c r="L89" s="114"/>
      <c r="S89" s="35"/>
      <c r="T89" s="35"/>
      <c r="U89" s="35"/>
      <c r="V89" s="35"/>
      <c r="W89" s="35"/>
      <c r="X89" s="35"/>
      <c r="Y89" s="35"/>
      <c r="Z89" s="35"/>
      <c r="AA89" s="35"/>
      <c r="AB89" s="35"/>
      <c r="AC89" s="35"/>
      <c r="AD89" s="35"/>
      <c r="AE89" s="35"/>
    </row>
    <row r="90" spans="1:63" s="2" customFormat="1" ht="12" customHeight="1">
      <c r="A90" s="35"/>
      <c r="B90" s="36"/>
      <c r="C90" s="30" t="s">
        <v>21</v>
      </c>
      <c r="D90" s="37"/>
      <c r="E90" s="37"/>
      <c r="F90" s="28" t="str">
        <f>F14</f>
        <v xml:space="preserve"> </v>
      </c>
      <c r="G90" s="37"/>
      <c r="H90" s="37"/>
      <c r="I90" s="30" t="s">
        <v>23</v>
      </c>
      <c r="J90" s="60">
        <f>IF(J14="","",J14)</f>
        <v>0</v>
      </c>
      <c r="K90" s="37"/>
      <c r="L90" s="114"/>
      <c r="S90" s="35"/>
      <c r="T90" s="35"/>
      <c r="U90" s="35"/>
      <c r="V90" s="35"/>
      <c r="W90" s="35"/>
      <c r="X90" s="35"/>
      <c r="Y90" s="35"/>
      <c r="Z90" s="35"/>
      <c r="AA90" s="35"/>
      <c r="AB90" s="35"/>
      <c r="AC90" s="35"/>
      <c r="AD90" s="35"/>
      <c r="AE90" s="35"/>
    </row>
    <row r="91" spans="1:63" s="2" customFormat="1" ht="6.95" customHeight="1">
      <c r="A91" s="35"/>
      <c r="B91" s="36"/>
      <c r="C91" s="37"/>
      <c r="D91" s="37"/>
      <c r="E91" s="37"/>
      <c r="F91" s="37"/>
      <c r="G91" s="37"/>
      <c r="H91" s="37"/>
      <c r="I91" s="37"/>
      <c r="J91" s="37"/>
      <c r="K91" s="37"/>
      <c r="L91" s="114"/>
      <c r="S91" s="35"/>
      <c r="T91" s="35"/>
      <c r="U91" s="35"/>
      <c r="V91" s="35"/>
      <c r="W91" s="35"/>
      <c r="X91" s="35"/>
      <c r="Y91" s="35"/>
      <c r="Z91" s="35"/>
      <c r="AA91" s="35"/>
      <c r="AB91" s="35"/>
      <c r="AC91" s="35"/>
      <c r="AD91" s="35"/>
      <c r="AE91" s="35"/>
    </row>
    <row r="92" spans="1:63" s="2" customFormat="1" ht="15.2" customHeight="1">
      <c r="A92" s="35"/>
      <c r="B92" s="36"/>
      <c r="C92" s="30" t="s">
        <v>24</v>
      </c>
      <c r="D92" s="37"/>
      <c r="E92" s="37"/>
      <c r="F92" s="28" t="str">
        <f>E17</f>
        <v xml:space="preserve"> </v>
      </c>
      <c r="G92" s="37"/>
      <c r="H92" s="37"/>
      <c r="I92" s="30" t="s">
        <v>29</v>
      </c>
      <c r="J92" s="33" t="str">
        <f>E23</f>
        <v xml:space="preserve"> </v>
      </c>
      <c r="K92" s="37"/>
      <c r="L92" s="114"/>
      <c r="S92" s="35"/>
      <c r="T92" s="35"/>
      <c r="U92" s="35"/>
      <c r="V92" s="35"/>
      <c r="W92" s="35"/>
      <c r="X92" s="35"/>
      <c r="Y92" s="35"/>
      <c r="Z92" s="35"/>
      <c r="AA92" s="35"/>
      <c r="AB92" s="35"/>
      <c r="AC92" s="35"/>
      <c r="AD92" s="35"/>
      <c r="AE92" s="35"/>
    </row>
    <row r="93" spans="1:63" s="2" customFormat="1" ht="15.2" customHeight="1">
      <c r="A93" s="35"/>
      <c r="B93" s="36"/>
      <c r="C93" s="30" t="s">
        <v>27</v>
      </c>
      <c r="D93" s="37"/>
      <c r="E93" s="37"/>
      <c r="F93" s="28" t="str">
        <f>IF(E20="","",E20)</f>
        <v>Vyplň údaj</v>
      </c>
      <c r="G93" s="37"/>
      <c r="H93" s="37"/>
      <c r="I93" s="30" t="s">
        <v>31</v>
      </c>
      <c r="J93" s="33" t="str">
        <f>E26</f>
        <v xml:space="preserve"> </v>
      </c>
      <c r="K93" s="37"/>
      <c r="L93" s="114"/>
      <c r="S93" s="35"/>
      <c r="T93" s="35"/>
      <c r="U93" s="35"/>
      <c r="V93" s="35"/>
      <c r="W93" s="35"/>
      <c r="X93" s="35"/>
      <c r="Y93" s="35"/>
      <c r="Z93" s="35"/>
      <c r="AA93" s="35"/>
      <c r="AB93" s="35"/>
      <c r="AC93" s="35"/>
      <c r="AD93" s="35"/>
      <c r="AE93" s="35"/>
    </row>
    <row r="94" spans="1:63" s="2" customFormat="1" ht="10.35" customHeight="1">
      <c r="A94" s="35"/>
      <c r="B94" s="36"/>
      <c r="C94" s="37"/>
      <c r="D94" s="37"/>
      <c r="E94" s="37"/>
      <c r="F94" s="37"/>
      <c r="G94" s="37"/>
      <c r="H94" s="37"/>
      <c r="I94" s="37"/>
      <c r="J94" s="37"/>
      <c r="K94" s="37"/>
      <c r="L94" s="114"/>
      <c r="S94" s="35"/>
      <c r="T94" s="35"/>
      <c r="U94" s="35"/>
      <c r="V94" s="35"/>
      <c r="W94" s="35"/>
      <c r="X94" s="35"/>
      <c r="Y94" s="35"/>
      <c r="Z94" s="35"/>
      <c r="AA94" s="35"/>
      <c r="AB94" s="35"/>
      <c r="AC94" s="35"/>
      <c r="AD94" s="35"/>
      <c r="AE94" s="35"/>
    </row>
    <row r="95" spans="1:63" s="11" customFormat="1" ht="29.25" customHeight="1">
      <c r="A95" s="152"/>
      <c r="B95" s="153"/>
      <c r="C95" s="154" t="s">
        <v>145</v>
      </c>
      <c r="D95" s="155" t="s">
        <v>53</v>
      </c>
      <c r="E95" s="155" t="s">
        <v>49</v>
      </c>
      <c r="F95" s="155" t="s">
        <v>50</v>
      </c>
      <c r="G95" s="155" t="s">
        <v>146</v>
      </c>
      <c r="H95" s="155" t="s">
        <v>147</v>
      </c>
      <c r="I95" s="155" t="s">
        <v>148</v>
      </c>
      <c r="J95" s="155" t="s">
        <v>111</v>
      </c>
      <c r="K95" s="156" t="s">
        <v>149</v>
      </c>
      <c r="L95" s="157"/>
      <c r="M95" s="69" t="s">
        <v>19</v>
      </c>
      <c r="N95" s="70" t="s">
        <v>38</v>
      </c>
      <c r="O95" s="70" t="s">
        <v>150</v>
      </c>
      <c r="P95" s="70" t="s">
        <v>151</v>
      </c>
      <c r="Q95" s="70" t="s">
        <v>152</v>
      </c>
      <c r="R95" s="70" t="s">
        <v>153</v>
      </c>
      <c r="S95" s="70" t="s">
        <v>154</v>
      </c>
      <c r="T95" s="71" t="s">
        <v>155</v>
      </c>
      <c r="U95" s="152"/>
      <c r="V95" s="152"/>
      <c r="W95" s="152"/>
      <c r="X95" s="152"/>
      <c r="Y95" s="152"/>
      <c r="Z95" s="152"/>
      <c r="AA95" s="152"/>
      <c r="AB95" s="152"/>
      <c r="AC95" s="152"/>
      <c r="AD95" s="152"/>
      <c r="AE95" s="152"/>
    </row>
    <row r="96" spans="1:63" s="2" customFormat="1" ht="22.9" customHeight="1">
      <c r="A96" s="35"/>
      <c r="B96" s="36"/>
      <c r="C96" s="76" t="s">
        <v>156</v>
      </c>
      <c r="D96" s="37"/>
      <c r="E96" s="37"/>
      <c r="F96" s="37"/>
      <c r="G96" s="37"/>
      <c r="H96" s="37"/>
      <c r="I96" s="37"/>
      <c r="J96" s="158">
        <f>BK96</f>
        <v>0</v>
      </c>
      <c r="K96" s="37"/>
      <c r="L96" s="40"/>
      <c r="M96" s="72"/>
      <c r="N96" s="159"/>
      <c r="O96" s="73"/>
      <c r="P96" s="160">
        <f>P97+P112+P220</f>
        <v>0</v>
      </c>
      <c r="Q96" s="73"/>
      <c r="R96" s="160">
        <f>R97+R112+R220</f>
        <v>17.037262660000003</v>
      </c>
      <c r="S96" s="73"/>
      <c r="T96" s="161">
        <f>T97+T112+T220</f>
        <v>8.6135260000000002</v>
      </c>
      <c r="U96" s="35"/>
      <c r="V96" s="35"/>
      <c r="W96" s="35"/>
      <c r="X96" s="35"/>
      <c r="Y96" s="35"/>
      <c r="Z96" s="35"/>
      <c r="AA96" s="35"/>
      <c r="AB96" s="35"/>
      <c r="AC96" s="35"/>
      <c r="AD96" s="35"/>
      <c r="AE96" s="35"/>
      <c r="AT96" s="18" t="s">
        <v>67</v>
      </c>
      <c r="AU96" s="18" t="s">
        <v>112</v>
      </c>
      <c r="BK96" s="162">
        <f>BK97+BK112+BK220</f>
        <v>0</v>
      </c>
    </row>
    <row r="97" spans="1:65" s="12" customFormat="1" ht="25.9" customHeight="1">
      <c r="B97" s="163"/>
      <c r="C97" s="164"/>
      <c r="D97" s="165" t="s">
        <v>67</v>
      </c>
      <c r="E97" s="166" t="s">
        <v>157</v>
      </c>
      <c r="F97" s="166" t="s">
        <v>158</v>
      </c>
      <c r="G97" s="164"/>
      <c r="H97" s="164"/>
      <c r="I97" s="167"/>
      <c r="J97" s="168">
        <f>BK97</f>
        <v>0</v>
      </c>
      <c r="K97" s="164"/>
      <c r="L97" s="169"/>
      <c r="M97" s="170"/>
      <c r="N97" s="171"/>
      <c r="O97" s="171"/>
      <c r="P97" s="172">
        <f>P98+P105+P110</f>
        <v>0</v>
      </c>
      <c r="Q97" s="171"/>
      <c r="R97" s="172">
        <f>R98+R105+R110</f>
        <v>0</v>
      </c>
      <c r="S97" s="171"/>
      <c r="T97" s="173">
        <f>T98+T105+T110</f>
        <v>0</v>
      </c>
      <c r="AR97" s="174" t="s">
        <v>75</v>
      </c>
      <c r="AT97" s="175" t="s">
        <v>67</v>
      </c>
      <c r="AU97" s="175" t="s">
        <v>68</v>
      </c>
      <c r="AY97" s="174" t="s">
        <v>159</v>
      </c>
      <c r="BK97" s="176">
        <f>BK98+BK105+BK110</f>
        <v>0</v>
      </c>
    </row>
    <row r="98" spans="1:65" s="12" customFormat="1" ht="22.9" customHeight="1">
      <c r="B98" s="163"/>
      <c r="C98" s="164"/>
      <c r="D98" s="165" t="s">
        <v>67</v>
      </c>
      <c r="E98" s="177" t="s">
        <v>214</v>
      </c>
      <c r="F98" s="177" t="s">
        <v>416</v>
      </c>
      <c r="G98" s="164"/>
      <c r="H98" s="164"/>
      <c r="I98" s="167"/>
      <c r="J98" s="178">
        <f>BK98</f>
        <v>0</v>
      </c>
      <c r="K98" s="164"/>
      <c r="L98" s="169"/>
      <c r="M98" s="170"/>
      <c r="N98" s="171"/>
      <c r="O98" s="171"/>
      <c r="P98" s="172">
        <f>SUM(P99:P104)</f>
        <v>0</v>
      </c>
      <c r="Q98" s="171"/>
      <c r="R98" s="172">
        <f>SUM(R99:R104)</f>
        <v>0</v>
      </c>
      <c r="S98" s="171"/>
      <c r="T98" s="173">
        <f>SUM(T99:T104)</f>
        <v>0</v>
      </c>
      <c r="AR98" s="174" t="s">
        <v>75</v>
      </c>
      <c r="AT98" s="175" t="s">
        <v>67</v>
      </c>
      <c r="AU98" s="175" t="s">
        <v>75</v>
      </c>
      <c r="AY98" s="174" t="s">
        <v>159</v>
      </c>
      <c r="BK98" s="176">
        <f>SUM(BK99:BK104)</f>
        <v>0</v>
      </c>
    </row>
    <row r="99" spans="1:65" s="2" customFormat="1" ht="48">
      <c r="A99" s="35"/>
      <c r="B99" s="36"/>
      <c r="C99" s="179" t="s">
        <v>75</v>
      </c>
      <c r="D99" s="179" t="s">
        <v>161</v>
      </c>
      <c r="E99" s="180" t="s">
        <v>430</v>
      </c>
      <c r="F99" s="181" t="s">
        <v>431</v>
      </c>
      <c r="G99" s="182" t="s">
        <v>164</v>
      </c>
      <c r="H99" s="183">
        <v>475</v>
      </c>
      <c r="I99" s="184"/>
      <c r="J99" s="185">
        <f>ROUND(I99*H99,2)</f>
        <v>0</v>
      </c>
      <c r="K99" s="181" t="s">
        <v>165</v>
      </c>
      <c r="L99" s="40"/>
      <c r="M99" s="186" t="s">
        <v>19</v>
      </c>
      <c r="N99" s="187" t="s">
        <v>39</v>
      </c>
      <c r="O99" s="65"/>
      <c r="P99" s="188">
        <f>O99*H99</f>
        <v>0</v>
      </c>
      <c r="Q99" s="188">
        <v>0</v>
      </c>
      <c r="R99" s="188">
        <f>Q99*H99</f>
        <v>0</v>
      </c>
      <c r="S99" s="188">
        <v>0</v>
      </c>
      <c r="T99" s="189">
        <f>S99*H99</f>
        <v>0</v>
      </c>
      <c r="U99" s="35"/>
      <c r="V99" s="35"/>
      <c r="W99" s="35"/>
      <c r="X99" s="35"/>
      <c r="Y99" s="35"/>
      <c r="Z99" s="35"/>
      <c r="AA99" s="35"/>
      <c r="AB99" s="35"/>
      <c r="AC99" s="35"/>
      <c r="AD99" s="35"/>
      <c r="AE99" s="35"/>
      <c r="AR99" s="190" t="s">
        <v>166</v>
      </c>
      <c r="AT99" s="190" t="s">
        <v>161</v>
      </c>
      <c r="AU99" s="190" t="s">
        <v>77</v>
      </c>
      <c r="AY99" s="18" t="s">
        <v>159</v>
      </c>
      <c r="BE99" s="191">
        <f>IF(N99="základní",J99,0)</f>
        <v>0</v>
      </c>
      <c r="BF99" s="191">
        <f>IF(N99="snížená",J99,0)</f>
        <v>0</v>
      </c>
      <c r="BG99" s="191">
        <f>IF(N99="zákl. přenesená",J99,0)</f>
        <v>0</v>
      </c>
      <c r="BH99" s="191">
        <f>IF(N99="sníž. přenesená",J99,0)</f>
        <v>0</v>
      </c>
      <c r="BI99" s="191">
        <f>IF(N99="nulová",J99,0)</f>
        <v>0</v>
      </c>
      <c r="BJ99" s="18" t="s">
        <v>75</v>
      </c>
      <c r="BK99" s="191">
        <f>ROUND(I99*H99,2)</f>
        <v>0</v>
      </c>
      <c r="BL99" s="18" t="s">
        <v>166</v>
      </c>
      <c r="BM99" s="190" t="s">
        <v>1041</v>
      </c>
    </row>
    <row r="100" spans="1:65" s="13" customFormat="1" ht="11.25">
      <c r="B100" s="192"/>
      <c r="C100" s="193"/>
      <c r="D100" s="194" t="s">
        <v>168</v>
      </c>
      <c r="E100" s="195" t="s">
        <v>19</v>
      </c>
      <c r="F100" s="196" t="s">
        <v>433</v>
      </c>
      <c r="G100" s="193"/>
      <c r="H100" s="197">
        <v>475</v>
      </c>
      <c r="I100" s="198"/>
      <c r="J100" s="193"/>
      <c r="K100" s="193"/>
      <c r="L100" s="199"/>
      <c r="M100" s="200"/>
      <c r="N100" s="201"/>
      <c r="O100" s="201"/>
      <c r="P100" s="201"/>
      <c r="Q100" s="201"/>
      <c r="R100" s="201"/>
      <c r="S100" s="201"/>
      <c r="T100" s="202"/>
      <c r="AT100" s="203" t="s">
        <v>168</v>
      </c>
      <c r="AU100" s="203" t="s">
        <v>77</v>
      </c>
      <c r="AV100" s="13" t="s">
        <v>77</v>
      </c>
      <c r="AW100" s="13" t="s">
        <v>30</v>
      </c>
      <c r="AX100" s="13" t="s">
        <v>75</v>
      </c>
      <c r="AY100" s="203" t="s">
        <v>159</v>
      </c>
    </row>
    <row r="101" spans="1:65" s="2" customFormat="1" ht="48">
      <c r="A101" s="35"/>
      <c r="B101" s="36"/>
      <c r="C101" s="179" t="s">
        <v>77</v>
      </c>
      <c r="D101" s="179" t="s">
        <v>161</v>
      </c>
      <c r="E101" s="180" t="s">
        <v>435</v>
      </c>
      <c r="F101" s="181" t="s">
        <v>436</v>
      </c>
      <c r="G101" s="182" t="s">
        <v>164</v>
      </c>
      <c r="H101" s="183">
        <v>14250</v>
      </c>
      <c r="I101" s="184"/>
      <c r="J101" s="185">
        <f>ROUND(I101*H101,2)</f>
        <v>0</v>
      </c>
      <c r="K101" s="181" t="s">
        <v>165</v>
      </c>
      <c r="L101" s="40"/>
      <c r="M101" s="186" t="s">
        <v>19</v>
      </c>
      <c r="N101" s="187" t="s">
        <v>39</v>
      </c>
      <c r="O101" s="65"/>
      <c r="P101" s="188">
        <f>O101*H101</f>
        <v>0</v>
      </c>
      <c r="Q101" s="188">
        <v>0</v>
      </c>
      <c r="R101" s="188">
        <f>Q101*H101</f>
        <v>0</v>
      </c>
      <c r="S101" s="188">
        <v>0</v>
      </c>
      <c r="T101" s="189">
        <f>S101*H101</f>
        <v>0</v>
      </c>
      <c r="U101" s="35"/>
      <c r="V101" s="35"/>
      <c r="W101" s="35"/>
      <c r="X101" s="35"/>
      <c r="Y101" s="35"/>
      <c r="Z101" s="35"/>
      <c r="AA101" s="35"/>
      <c r="AB101" s="35"/>
      <c r="AC101" s="35"/>
      <c r="AD101" s="35"/>
      <c r="AE101" s="35"/>
      <c r="AR101" s="190" t="s">
        <v>166</v>
      </c>
      <c r="AT101" s="190" t="s">
        <v>161</v>
      </c>
      <c r="AU101" s="190" t="s">
        <v>77</v>
      </c>
      <c r="AY101" s="18" t="s">
        <v>159</v>
      </c>
      <c r="BE101" s="191">
        <f>IF(N101="základní",J101,0)</f>
        <v>0</v>
      </c>
      <c r="BF101" s="191">
        <f>IF(N101="snížená",J101,0)</f>
        <v>0</v>
      </c>
      <c r="BG101" s="191">
        <f>IF(N101="zákl. přenesená",J101,0)</f>
        <v>0</v>
      </c>
      <c r="BH101" s="191">
        <f>IF(N101="sníž. přenesená",J101,0)</f>
        <v>0</v>
      </c>
      <c r="BI101" s="191">
        <f>IF(N101="nulová",J101,0)</f>
        <v>0</v>
      </c>
      <c r="BJ101" s="18" t="s">
        <v>75</v>
      </c>
      <c r="BK101" s="191">
        <f>ROUND(I101*H101,2)</f>
        <v>0</v>
      </c>
      <c r="BL101" s="18" t="s">
        <v>166</v>
      </c>
      <c r="BM101" s="190" t="s">
        <v>1042</v>
      </c>
    </row>
    <row r="102" spans="1:65" s="13" customFormat="1" ht="11.25">
      <c r="B102" s="192"/>
      <c r="C102" s="193"/>
      <c r="D102" s="194" t="s">
        <v>168</v>
      </c>
      <c r="E102" s="195" t="s">
        <v>19</v>
      </c>
      <c r="F102" s="196" t="s">
        <v>438</v>
      </c>
      <c r="G102" s="193"/>
      <c r="H102" s="197">
        <v>14250</v>
      </c>
      <c r="I102" s="198"/>
      <c r="J102" s="193"/>
      <c r="K102" s="193"/>
      <c r="L102" s="199"/>
      <c r="M102" s="200"/>
      <c r="N102" s="201"/>
      <c r="O102" s="201"/>
      <c r="P102" s="201"/>
      <c r="Q102" s="201"/>
      <c r="R102" s="201"/>
      <c r="S102" s="201"/>
      <c r="T102" s="202"/>
      <c r="AT102" s="203" t="s">
        <v>168</v>
      </c>
      <c r="AU102" s="203" t="s">
        <v>77</v>
      </c>
      <c r="AV102" s="13" t="s">
        <v>77</v>
      </c>
      <c r="AW102" s="13" t="s">
        <v>30</v>
      </c>
      <c r="AX102" s="13" t="s">
        <v>75</v>
      </c>
      <c r="AY102" s="203" t="s">
        <v>159</v>
      </c>
    </row>
    <row r="103" spans="1:65" s="2" customFormat="1" ht="48">
      <c r="A103" s="35"/>
      <c r="B103" s="36"/>
      <c r="C103" s="179" t="s">
        <v>175</v>
      </c>
      <c r="D103" s="179" t="s">
        <v>161</v>
      </c>
      <c r="E103" s="180" t="s">
        <v>440</v>
      </c>
      <c r="F103" s="181" t="s">
        <v>441</v>
      </c>
      <c r="G103" s="182" t="s">
        <v>164</v>
      </c>
      <c r="H103" s="183">
        <v>475</v>
      </c>
      <c r="I103" s="184"/>
      <c r="J103" s="185">
        <f>ROUND(I103*H103,2)</f>
        <v>0</v>
      </c>
      <c r="K103" s="181" t="s">
        <v>165</v>
      </c>
      <c r="L103" s="40"/>
      <c r="M103" s="186" t="s">
        <v>19</v>
      </c>
      <c r="N103" s="187" t="s">
        <v>39</v>
      </c>
      <c r="O103" s="65"/>
      <c r="P103" s="188">
        <f>O103*H103</f>
        <v>0</v>
      </c>
      <c r="Q103" s="188">
        <v>0</v>
      </c>
      <c r="R103" s="188">
        <f>Q103*H103</f>
        <v>0</v>
      </c>
      <c r="S103" s="188">
        <v>0</v>
      </c>
      <c r="T103" s="189">
        <f>S103*H103</f>
        <v>0</v>
      </c>
      <c r="U103" s="35"/>
      <c r="V103" s="35"/>
      <c r="W103" s="35"/>
      <c r="X103" s="35"/>
      <c r="Y103" s="35"/>
      <c r="Z103" s="35"/>
      <c r="AA103" s="35"/>
      <c r="AB103" s="35"/>
      <c r="AC103" s="35"/>
      <c r="AD103" s="35"/>
      <c r="AE103" s="35"/>
      <c r="AR103" s="190" t="s">
        <v>166</v>
      </c>
      <c r="AT103" s="190" t="s">
        <v>161</v>
      </c>
      <c r="AU103" s="190" t="s">
        <v>77</v>
      </c>
      <c r="AY103" s="18" t="s">
        <v>159</v>
      </c>
      <c r="BE103" s="191">
        <f>IF(N103="základní",J103,0)</f>
        <v>0</v>
      </c>
      <c r="BF103" s="191">
        <f>IF(N103="snížená",J103,0)</f>
        <v>0</v>
      </c>
      <c r="BG103" s="191">
        <f>IF(N103="zákl. přenesená",J103,0)</f>
        <v>0</v>
      </c>
      <c r="BH103" s="191">
        <f>IF(N103="sníž. přenesená",J103,0)</f>
        <v>0</v>
      </c>
      <c r="BI103" s="191">
        <f>IF(N103="nulová",J103,0)</f>
        <v>0</v>
      </c>
      <c r="BJ103" s="18" t="s">
        <v>75</v>
      </c>
      <c r="BK103" s="191">
        <f>ROUND(I103*H103,2)</f>
        <v>0</v>
      </c>
      <c r="BL103" s="18" t="s">
        <v>166</v>
      </c>
      <c r="BM103" s="190" t="s">
        <v>1043</v>
      </c>
    </row>
    <row r="104" spans="1:65" s="13" customFormat="1" ht="11.25">
      <c r="B104" s="192"/>
      <c r="C104" s="193"/>
      <c r="D104" s="194" t="s">
        <v>168</v>
      </c>
      <c r="E104" s="195" t="s">
        <v>19</v>
      </c>
      <c r="F104" s="196" t="s">
        <v>433</v>
      </c>
      <c r="G104" s="193"/>
      <c r="H104" s="197">
        <v>475</v>
      </c>
      <c r="I104" s="198"/>
      <c r="J104" s="193"/>
      <c r="K104" s="193"/>
      <c r="L104" s="199"/>
      <c r="M104" s="200"/>
      <c r="N104" s="201"/>
      <c r="O104" s="201"/>
      <c r="P104" s="201"/>
      <c r="Q104" s="201"/>
      <c r="R104" s="201"/>
      <c r="S104" s="201"/>
      <c r="T104" s="202"/>
      <c r="AT104" s="203" t="s">
        <v>168</v>
      </c>
      <c r="AU104" s="203" t="s">
        <v>77</v>
      </c>
      <c r="AV104" s="13" t="s">
        <v>77</v>
      </c>
      <c r="AW104" s="13" t="s">
        <v>30</v>
      </c>
      <c r="AX104" s="13" t="s">
        <v>75</v>
      </c>
      <c r="AY104" s="203" t="s">
        <v>159</v>
      </c>
    </row>
    <row r="105" spans="1:65" s="12" customFormat="1" ht="22.9" customHeight="1">
      <c r="B105" s="163"/>
      <c r="C105" s="164"/>
      <c r="D105" s="165" t="s">
        <v>67</v>
      </c>
      <c r="E105" s="177" t="s">
        <v>509</v>
      </c>
      <c r="F105" s="177" t="s">
        <v>510</v>
      </c>
      <c r="G105" s="164"/>
      <c r="H105" s="164"/>
      <c r="I105" s="167"/>
      <c r="J105" s="178">
        <f>BK105</f>
        <v>0</v>
      </c>
      <c r="K105" s="164"/>
      <c r="L105" s="169"/>
      <c r="M105" s="170"/>
      <c r="N105" s="171"/>
      <c r="O105" s="171"/>
      <c r="P105" s="172">
        <f>SUM(P106:P109)</f>
        <v>0</v>
      </c>
      <c r="Q105" s="171"/>
      <c r="R105" s="172">
        <f>SUM(R106:R109)</f>
        <v>0</v>
      </c>
      <c r="S105" s="171"/>
      <c r="T105" s="173">
        <f>SUM(T106:T109)</f>
        <v>0</v>
      </c>
      <c r="AR105" s="174" t="s">
        <v>75</v>
      </c>
      <c r="AT105" s="175" t="s">
        <v>67</v>
      </c>
      <c r="AU105" s="175" t="s">
        <v>75</v>
      </c>
      <c r="AY105" s="174" t="s">
        <v>159</v>
      </c>
      <c r="BK105" s="176">
        <f>SUM(BK106:BK109)</f>
        <v>0</v>
      </c>
    </row>
    <row r="106" spans="1:65" s="2" customFormat="1" ht="33" customHeight="1">
      <c r="A106" s="35"/>
      <c r="B106" s="36"/>
      <c r="C106" s="179" t="s">
        <v>166</v>
      </c>
      <c r="D106" s="179" t="s">
        <v>161</v>
      </c>
      <c r="E106" s="180" t="s">
        <v>516</v>
      </c>
      <c r="F106" s="181" t="s">
        <v>517</v>
      </c>
      <c r="G106" s="182" t="s">
        <v>199</v>
      </c>
      <c r="H106" s="183">
        <v>8.6140000000000008</v>
      </c>
      <c r="I106" s="184"/>
      <c r="J106" s="185">
        <f>ROUND(I106*H106,2)</f>
        <v>0</v>
      </c>
      <c r="K106" s="181" t="s">
        <v>165</v>
      </c>
      <c r="L106" s="40"/>
      <c r="M106" s="186" t="s">
        <v>19</v>
      </c>
      <c r="N106" s="187" t="s">
        <v>39</v>
      </c>
      <c r="O106" s="65"/>
      <c r="P106" s="188">
        <f>O106*H106</f>
        <v>0</v>
      </c>
      <c r="Q106" s="188">
        <v>0</v>
      </c>
      <c r="R106" s="188">
        <f>Q106*H106</f>
        <v>0</v>
      </c>
      <c r="S106" s="188">
        <v>0</v>
      </c>
      <c r="T106" s="189">
        <f>S106*H106</f>
        <v>0</v>
      </c>
      <c r="U106" s="35"/>
      <c r="V106" s="35"/>
      <c r="W106" s="35"/>
      <c r="X106" s="35"/>
      <c r="Y106" s="35"/>
      <c r="Z106" s="35"/>
      <c r="AA106" s="35"/>
      <c r="AB106" s="35"/>
      <c r="AC106" s="35"/>
      <c r="AD106" s="35"/>
      <c r="AE106" s="35"/>
      <c r="AR106" s="190" t="s">
        <v>166</v>
      </c>
      <c r="AT106" s="190" t="s">
        <v>161</v>
      </c>
      <c r="AU106" s="190" t="s">
        <v>77</v>
      </c>
      <c r="AY106" s="18" t="s">
        <v>159</v>
      </c>
      <c r="BE106" s="191">
        <f>IF(N106="základní",J106,0)</f>
        <v>0</v>
      </c>
      <c r="BF106" s="191">
        <f>IF(N106="snížená",J106,0)</f>
        <v>0</v>
      </c>
      <c r="BG106" s="191">
        <f>IF(N106="zákl. přenesená",J106,0)</f>
        <v>0</v>
      </c>
      <c r="BH106" s="191">
        <f>IF(N106="sníž. přenesená",J106,0)</f>
        <v>0</v>
      </c>
      <c r="BI106" s="191">
        <f>IF(N106="nulová",J106,0)</f>
        <v>0</v>
      </c>
      <c r="BJ106" s="18" t="s">
        <v>75</v>
      </c>
      <c r="BK106" s="191">
        <f>ROUND(I106*H106,2)</f>
        <v>0</v>
      </c>
      <c r="BL106" s="18" t="s">
        <v>166</v>
      </c>
      <c r="BM106" s="190" t="s">
        <v>1044</v>
      </c>
    </row>
    <row r="107" spans="1:65" s="2" customFormat="1" ht="44.25" customHeight="1">
      <c r="A107" s="35"/>
      <c r="B107" s="36"/>
      <c r="C107" s="179" t="s">
        <v>185</v>
      </c>
      <c r="D107" s="179" t="s">
        <v>161</v>
      </c>
      <c r="E107" s="180" t="s">
        <v>520</v>
      </c>
      <c r="F107" s="181" t="s">
        <v>521</v>
      </c>
      <c r="G107" s="182" t="s">
        <v>199</v>
      </c>
      <c r="H107" s="183">
        <v>344.56</v>
      </c>
      <c r="I107" s="184"/>
      <c r="J107" s="185">
        <f>ROUND(I107*H107,2)</f>
        <v>0</v>
      </c>
      <c r="K107" s="181" t="s">
        <v>165</v>
      </c>
      <c r="L107" s="40"/>
      <c r="M107" s="186" t="s">
        <v>19</v>
      </c>
      <c r="N107" s="187" t="s">
        <v>39</v>
      </c>
      <c r="O107" s="65"/>
      <c r="P107" s="188">
        <f>O107*H107</f>
        <v>0</v>
      </c>
      <c r="Q107" s="188">
        <v>0</v>
      </c>
      <c r="R107" s="188">
        <f>Q107*H107</f>
        <v>0</v>
      </c>
      <c r="S107" s="188">
        <v>0</v>
      </c>
      <c r="T107" s="189">
        <f>S107*H107</f>
        <v>0</v>
      </c>
      <c r="U107" s="35"/>
      <c r="V107" s="35"/>
      <c r="W107" s="35"/>
      <c r="X107" s="35"/>
      <c r="Y107" s="35"/>
      <c r="Z107" s="35"/>
      <c r="AA107" s="35"/>
      <c r="AB107" s="35"/>
      <c r="AC107" s="35"/>
      <c r="AD107" s="35"/>
      <c r="AE107" s="35"/>
      <c r="AR107" s="190" t="s">
        <v>166</v>
      </c>
      <c r="AT107" s="190" t="s">
        <v>161</v>
      </c>
      <c r="AU107" s="190" t="s">
        <v>77</v>
      </c>
      <c r="AY107" s="18" t="s">
        <v>159</v>
      </c>
      <c r="BE107" s="191">
        <f>IF(N107="základní",J107,0)</f>
        <v>0</v>
      </c>
      <c r="BF107" s="191">
        <f>IF(N107="snížená",J107,0)</f>
        <v>0</v>
      </c>
      <c r="BG107" s="191">
        <f>IF(N107="zákl. přenesená",J107,0)</f>
        <v>0</v>
      </c>
      <c r="BH107" s="191">
        <f>IF(N107="sníž. přenesená",J107,0)</f>
        <v>0</v>
      </c>
      <c r="BI107" s="191">
        <f>IF(N107="nulová",J107,0)</f>
        <v>0</v>
      </c>
      <c r="BJ107" s="18" t="s">
        <v>75</v>
      </c>
      <c r="BK107" s="191">
        <f>ROUND(I107*H107,2)</f>
        <v>0</v>
      </c>
      <c r="BL107" s="18" t="s">
        <v>166</v>
      </c>
      <c r="BM107" s="190" t="s">
        <v>1045</v>
      </c>
    </row>
    <row r="108" spans="1:65" s="13" customFormat="1" ht="11.25">
      <c r="B108" s="192"/>
      <c r="C108" s="193"/>
      <c r="D108" s="194" t="s">
        <v>168</v>
      </c>
      <c r="E108" s="195" t="s">
        <v>19</v>
      </c>
      <c r="F108" s="196" t="s">
        <v>1046</v>
      </c>
      <c r="G108" s="193"/>
      <c r="H108" s="197">
        <v>344.56</v>
      </c>
      <c r="I108" s="198"/>
      <c r="J108" s="193"/>
      <c r="K108" s="193"/>
      <c r="L108" s="199"/>
      <c r="M108" s="200"/>
      <c r="N108" s="201"/>
      <c r="O108" s="201"/>
      <c r="P108" s="201"/>
      <c r="Q108" s="201"/>
      <c r="R108" s="201"/>
      <c r="S108" s="201"/>
      <c r="T108" s="202"/>
      <c r="AT108" s="203" t="s">
        <v>168</v>
      </c>
      <c r="AU108" s="203" t="s">
        <v>77</v>
      </c>
      <c r="AV108" s="13" t="s">
        <v>77</v>
      </c>
      <c r="AW108" s="13" t="s">
        <v>30</v>
      </c>
      <c r="AX108" s="13" t="s">
        <v>75</v>
      </c>
      <c r="AY108" s="203" t="s">
        <v>159</v>
      </c>
    </row>
    <row r="109" spans="1:65" s="2" customFormat="1" ht="44.25" customHeight="1">
      <c r="A109" s="35"/>
      <c r="B109" s="36"/>
      <c r="C109" s="179" t="s">
        <v>190</v>
      </c>
      <c r="D109" s="179" t="s">
        <v>161</v>
      </c>
      <c r="E109" s="180" t="s">
        <v>525</v>
      </c>
      <c r="F109" s="181" t="s">
        <v>526</v>
      </c>
      <c r="G109" s="182" t="s">
        <v>199</v>
      </c>
      <c r="H109" s="183">
        <v>8.6140000000000008</v>
      </c>
      <c r="I109" s="184"/>
      <c r="J109" s="185">
        <f>ROUND(I109*H109,2)</f>
        <v>0</v>
      </c>
      <c r="K109" s="181" t="s">
        <v>165</v>
      </c>
      <c r="L109" s="40"/>
      <c r="M109" s="186" t="s">
        <v>19</v>
      </c>
      <c r="N109" s="187" t="s">
        <v>39</v>
      </c>
      <c r="O109" s="65"/>
      <c r="P109" s="188">
        <f>O109*H109</f>
        <v>0</v>
      </c>
      <c r="Q109" s="188">
        <v>0</v>
      </c>
      <c r="R109" s="188">
        <f>Q109*H109</f>
        <v>0</v>
      </c>
      <c r="S109" s="188">
        <v>0</v>
      </c>
      <c r="T109" s="189">
        <f>S109*H109</f>
        <v>0</v>
      </c>
      <c r="U109" s="35"/>
      <c r="V109" s="35"/>
      <c r="W109" s="35"/>
      <c r="X109" s="35"/>
      <c r="Y109" s="35"/>
      <c r="Z109" s="35"/>
      <c r="AA109" s="35"/>
      <c r="AB109" s="35"/>
      <c r="AC109" s="35"/>
      <c r="AD109" s="35"/>
      <c r="AE109" s="35"/>
      <c r="AR109" s="190" t="s">
        <v>166</v>
      </c>
      <c r="AT109" s="190" t="s">
        <v>161</v>
      </c>
      <c r="AU109" s="190" t="s">
        <v>77</v>
      </c>
      <c r="AY109" s="18" t="s">
        <v>159</v>
      </c>
      <c r="BE109" s="191">
        <f>IF(N109="základní",J109,0)</f>
        <v>0</v>
      </c>
      <c r="BF109" s="191">
        <f>IF(N109="snížená",J109,0)</f>
        <v>0</v>
      </c>
      <c r="BG109" s="191">
        <f>IF(N109="zákl. přenesená",J109,0)</f>
        <v>0</v>
      </c>
      <c r="BH109" s="191">
        <f>IF(N109="sníž. přenesená",J109,0)</f>
        <v>0</v>
      </c>
      <c r="BI109" s="191">
        <f>IF(N109="nulová",J109,0)</f>
        <v>0</v>
      </c>
      <c r="BJ109" s="18" t="s">
        <v>75</v>
      </c>
      <c r="BK109" s="191">
        <f>ROUND(I109*H109,2)</f>
        <v>0</v>
      </c>
      <c r="BL109" s="18" t="s">
        <v>166</v>
      </c>
      <c r="BM109" s="190" t="s">
        <v>1047</v>
      </c>
    </row>
    <row r="110" spans="1:65" s="12" customFormat="1" ht="22.9" customHeight="1">
      <c r="B110" s="163"/>
      <c r="C110" s="164"/>
      <c r="D110" s="165" t="s">
        <v>67</v>
      </c>
      <c r="E110" s="177" t="s">
        <v>528</v>
      </c>
      <c r="F110" s="177" t="s">
        <v>529</v>
      </c>
      <c r="G110" s="164"/>
      <c r="H110" s="164"/>
      <c r="I110" s="167"/>
      <c r="J110" s="178">
        <f>BK110</f>
        <v>0</v>
      </c>
      <c r="K110" s="164"/>
      <c r="L110" s="169"/>
      <c r="M110" s="170"/>
      <c r="N110" s="171"/>
      <c r="O110" s="171"/>
      <c r="P110" s="172">
        <f>P111</f>
        <v>0</v>
      </c>
      <c r="Q110" s="171"/>
      <c r="R110" s="172">
        <f>R111</f>
        <v>0</v>
      </c>
      <c r="S110" s="171"/>
      <c r="T110" s="173">
        <f>T111</f>
        <v>0</v>
      </c>
      <c r="AR110" s="174" t="s">
        <v>75</v>
      </c>
      <c r="AT110" s="175" t="s">
        <v>67</v>
      </c>
      <c r="AU110" s="175" t="s">
        <v>75</v>
      </c>
      <c r="AY110" s="174" t="s">
        <v>159</v>
      </c>
      <c r="BK110" s="176">
        <f>BK111</f>
        <v>0</v>
      </c>
    </row>
    <row r="111" spans="1:65" s="2" customFormat="1" ht="55.5" customHeight="1">
      <c r="A111" s="35"/>
      <c r="B111" s="36"/>
      <c r="C111" s="179" t="s">
        <v>195</v>
      </c>
      <c r="D111" s="179" t="s">
        <v>161</v>
      </c>
      <c r="E111" s="180" t="s">
        <v>1048</v>
      </c>
      <c r="F111" s="181" t="s">
        <v>1049</v>
      </c>
      <c r="G111" s="182" t="s">
        <v>199</v>
      </c>
      <c r="H111" s="183">
        <v>7.0000000000000001E-3</v>
      </c>
      <c r="I111" s="184"/>
      <c r="J111" s="185">
        <f>ROUND(I111*H111,2)</f>
        <v>0</v>
      </c>
      <c r="K111" s="181" t="s">
        <v>165</v>
      </c>
      <c r="L111" s="40"/>
      <c r="M111" s="186" t="s">
        <v>19</v>
      </c>
      <c r="N111" s="187" t="s">
        <v>39</v>
      </c>
      <c r="O111" s="65"/>
      <c r="P111" s="188">
        <f>O111*H111</f>
        <v>0</v>
      </c>
      <c r="Q111" s="188">
        <v>0</v>
      </c>
      <c r="R111" s="188">
        <f>Q111*H111</f>
        <v>0</v>
      </c>
      <c r="S111" s="188">
        <v>0</v>
      </c>
      <c r="T111" s="189">
        <f>S111*H111</f>
        <v>0</v>
      </c>
      <c r="U111" s="35"/>
      <c r="V111" s="35"/>
      <c r="W111" s="35"/>
      <c r="X111" s="35"/>
      <c r="Y111" s="35"/>
      <c r="Z111" s="35"/>
      <c r="AA111" s="35"/>
      <c r="AB111" s="35"/>
      <c r="AC111" s="35"/>
      <c r="AD111" s="35"/>
      <c r="AE111" s="35"/>
      <c r="AR111" s="190" t="s">
        <v>166</v>
      </c>
      <c r="AT111" s="190" t="s">
        <v>161</v>
      </c>
      <c r="AU111" s="190" t="s">
        <v>77</v>
      </c>
      <c r="AY111" s="18" t="s">
        <v>159</v>
      </c>
      <c r="BE111" s="191">
        <f>IF(N111="základní",J111,0)</f>
        <v>0</v>
      </c>
      <c r="BF111" s="191">
        <f>IF(N111="snížená",J111,0)</f>
        <v>0</v>
      </c>
      <c r="BG111" s="191">
        <f>IF(N111="zákl. přenesená",J111,0)</f>
        <v>0</v>
      </c>
      <c r="BH111" s="191">
        <f>IF(N111="sníž. přenesená",J111,0)</f>
        <v>0</v>
      </c>
      <c r="BI111" s="191">
        <f>IF(N111="nulová",J111,0)</f>
        <v>0</v>
      </c>
      <c r="BJ111" s="18" t="s">
        <v>75</v>
      </c>
      <c r="BK111" s="191">
        <f>ROUND(I111*H111,2)</f>
        <v>0</v>
      </c>
      <c r="BL111" s="18" t="s">
        <v>166</v>
      </c>
      <c r="BM111" s="190" t="s">
        <v>1050</v>
      </c>
    </row>
    <row r="112" spans="1:65" s="12" customFormat="1" ht="25.9" customHeight="1">
      <c r="B112" s="163"/>
      <c r="C112" s="164"/>
      <c r="D112" s="165" t="s">
        <v>67</v>
      </c>
      <c r="E112" s="166" t="s">
        <v>534</v>
      </c>
      <c r="F112" s="166" t="s">
        <v>535</v>
      </c>
      <c r="G112" s="164"/>
      <c r="H112" s="164"/>
      <c r="I112" s="167"/>
      <c r="J112" s="168">
        <f>BK112</f>
        <v>0</v>
      </c>
      <c r="K112" s="164"/>
      <c r="L112" s="169"/>
      <c r="M112" s="170"/>
      <c r="N112" s="171"/>
      <c r="O112" s="171"/>
      <c r="P112" s="172">
        <f>P113+P115+P136+P170+P213</f>
        <v>0</v>
      </c>
      <c r="Q112" s="171"/>
      <c r="R112" s="172">
        <f>R113+R115+R136+R170+R213</f>
        <v>17.037262660000003</v>
      </c>
      <c r="S112" s="171"/>
      <c r="T112" s="173">
        <f>T113+T115+T136+T170+T213</f>
        <v>8.6135260000000002</v>
      </c>
      <c r="AR112" s="174" t="s">
        <v>77</v>
      </c>
      <c r="AT112" s="175" t="s">
        <v>67</v>
      </c>
      <c r="AU112" s="175" t="s">
        <v>68</v>
      </c>
      <c r="AY112" s="174" t="s">
        <v>159</v>
      </c>
      <c r="BK112" s="176">
        <f>BK113+BK115+BK136+BK170+BK213</f>
        <v>0</v>
      </c>
    </row>
    <row r="113" spans="1:65" s="12" customFormat="1" ht="22.9" customHeight="1">
      <c r="B113" s="163"/>
      <c r="C113" s="164"/>
      <c r="D113" s="165" t="s">
        <v>67</v>
      </c>
      <c r="E113" s="177" t="s">
        <v>565</v>
      </c>
      <c r="F113" s="177" t="s">
        <v>566</v>
      </c>
      <c r="G113" s="164"/>
      <c r="H113" s="164"/>
      <c r="I113" s="167"/>
      <c r="J113" s="178">
        <f>BK113</f>
        <v>0</v>
      </c>
      <c r="K113" s="164"/>
      <c r="L113" s="169"/>
      <c r="M113" s="170"/>
      <c r="N113" s="171"/>
      <c r="O113" s="171"/>
      <c r="P113" s="172">
        <f>P114</f>
        <v>0</v>
      </c>
      <c r="Q113" s="171"/>
      <c r="R113" s="172">
        <f>R114</f>
        <v>5.8E-4</v>
      </c>
      <c r="S113" s="171"/>
      <c r="T113" s="173">
        <f>T114</f>
        <v>0</v>
      </c>
      <c r="AR113" s="174" t="s">
        <v>77</v>
      </c>
      <c r="AT113" s="175" t="s">
        <v>67</v>
      </c>
      <c r="AU113" s="175" t="s">
        <v>75</v>
      </c>
      <c r="AY113" s="174" t="s">
        <v>159</v>
      </c>
      <c r="BK113" s="176">
        <f>BK114</f>
        <v>0</v>
      </c>
    </row>
    <row r="114" spans="1:65" s="2" customFormat="1" ht="16.5" customHeight="1">
      <c r="A114" s="35"/>
      <c r="B114" s="36"/>
      <c r="C114" s="179" t="s">
        <v>200</v>
      </c>
      <c r="D114" s="179" t="s">
        <v>161</v>
      </c>
      <c r="E114" s="180" t="s">
        <v>1051</v>
      </c>
      <c r="F114" s="181" t="s">
        <v>1052</v>
      </c>
      <c r="G114" s="182" t="s">
        <v>389</v>
      </c>
      <c r="H114" s="183">
        <v>2</v>
      </c>
      <c r="I114" s="184"/>
      <c r="J114" s="185">
        <f>ROUND(I114*H114,2)</f>
        <v>0</v>
      </c>
      <c r="K114" s="181" t="s">
        <v>165</v>
      </c>
      <c r="L114" s="40"/>
      <c r="M114" s="186" t="s">
        <v>19</v>
      </c>
      <c r="N114" s="187" t="s">
        <v>39</v>
      </c>
      <c r="O114" s="65"/>
      <c r="P114" s="188">
        <f>O114*H114</f>
        <v>0</v>
      </c>
      <c r="Q114" s="188">
        <v>2.9E-4</v>
      </c>
      <c r="R114" s="188">
        <f>Q114*H114</f>
        <v>5.8E-4</v>
      </c>
      <c r="S114" s="188">
        <v>0</v>
      </c>
      <c r="T114" s="189">
        <f>S114*H114</f>
        <v>0</v>
      </c>
      <c r="U114" s="35"/>
      <c r="V114" s="35"/>
      <c r="W114" s="35"/>
      <c r="X114" s="35"/>
      <c r="Y114" s="35"/>
      <c r="Z114" s="35"/>
      <c r="AA114" s="35"/>
      <c r="AB114" s="35"/>
      <c r="AC114" s="35"/>
      <c r="AD114" s="35"/>
      <c r="AE114" s="35"/>
      <c r="AR114" s="190" t="s">
        <v>249</v>
      </c>
      <c r="AT114" s="190" t="s">
        <v>161</v>
      </c>
      <c r="AU114" s="190" t="s">
        <v>77</v>
      </c>
      <c r="AY114" s="18" t="s">
        <v>159</v>
      </c>
      <c r="BE114" s="191">
        <f>IF(N114="základní",J114,0)</f>
        <v>0</v>
      </c>
      <c r="BF114" s="191">
        <f>IF(N114="snížená",J114,0)</f>
        <v>0</v>
      </c>
      <c r="BG114" s="191">
        <f>IF(N114="zákl. přenesená",J114,0)</f>
        <v>0</v>
      </c>
      <c r="BH114" s="191">
        <f>IF(N114="sníž. přenesená",J114,0)</f>
        <v>0</v>
      </c>
      <c r="BI114" s="191">
        <f>IF(N114="nulová",J114,0)</f>
        <v>0</v>
      </c>
      <c r="BJ114" s="18" t="s">
        <v>75</v>
      </c>
      <c r="BK114" s="191">
        <f>ROUND(I114*H114,2)</f>
        <v>0</v>
      </c>
      <c r="BL114" s="18" t="s">
        <v>249</v>
      </c>
      <c r="BM114" s="190" t="s">
        <v>1053</v>
      </c>
    </row>
    <row r="115" spans="1:65" s="12" customFormat="1" ht="22.9" customHeight="1">
      <c r="B115" s="163"/>
      <c r="C115" s="164"/>
      <c r="D115" s="165" t="s">
        <v>67</v>
      </c>
      <c r="E115" s="177" t="s">
        <v>1054</v>
      </c>
      <c r="F115" s="177" t="s">
        <v>1055</v>
      </c>
      <c r="G115" s="164"/>
      <c r="H115" s="164"/>
      <c r="I115" s="167"/>
      <c r="J115" s="178">
        <f>BK115</f>
        <v>0</v>
      </c>
      <c r="K115" s="164"/>
      <c r="L115" s="169"/>
      <c r="M115" s="170"/>
      <c r="N115" s="171"/>
      <c r="O115" s="171"/>
      <c r="P115" s="172">
        <f>SUM(P116:P135)</f>
        <v>0</v>
      </c>
      <c r="Q115" s="171"/>
      <c r="R115" s="172">
        <f>SUM(R116:R135)</f>
        <v>2.1125000000000003</v>
      </c>
      <c r="S115" s="171"/>
      <c r="T115" s="173">
        <f>SUM(T116:T135)</f>
        <v>5.4174600000000002</v>
      </c>
      <c r="AR115" s="174" t="s">
        <v>77</v>
      </c>
      <c r="AT115" s="175" t="s">
        <v>67</v>
      </c>
      <c r="AU115" s="175" t="s">
        <v>75</v>
      </c>
      <c r="AY115" s="174" t="s">
        <v>159</v>
      </c>
      <c r="BK115" s="176">
        <f>SUM(BK116:BK135)</f>
        <v>0</v>
      </c>
    </row>
    <row r="116" spans="1:65" s="2" customFormat="1" ht="44.25" customHeight="1">
      <c r="A116" s="35"/>
      <c r="B116" s="36"/>
      <c r="C116" s="179" t="s">
        <v>214</v>
      </c>
      <c r="D116" s="179" t="s">
        <v>161</v>
      </c>
      <c r="E116" s="180" t="s">
        <v>1056</v>
      </c>
      <c r="F116" s="181" t="s">
        <v>1057</v>
      </c>
      <c r="G116" s="182" t="s">
        <v>223</v>
      </c>
      <c r="H116" s="183">
        <v>60</v>
      </c>
      <c r="I116" s="184"/>
      <c r="J116" s="185">
        <f>ROUND(I116*H116,2)</f>
        <v>0</v>
      </c>
      <c r="K116" s="181" t="s">
        <v>165</v>
      </c>
      <c r="L116" s="40"/>
      <c r="M116" s="186" t="s">
        <v>19</v>
      </c>
      <c r="N116" s="187" t="s">
        <v>39</v>
      </c>
      <c r="O116" s="65"/>
      <c r="P116" s="188">
        <f>O116*H116</f>
        <v>0</v>
      </c>
      <c r="Q116" s="188">
        <v>0</v>
      </c>
      <c r="R116" s="188">
        <f>Q116*H116</f>
        <v>0</v>
      </c>
      <c r="S116" s="188">
        <v>1.2319999999999999E-2</v>
      </c>
      <c r="T116" s="189">
        <f>S116*H116</f>
        <v>0.73919999999999997</v>
      </c>
      <c r="U116" s="35"/>
      <c r="V116" s="35"/>
      <c r="W116" s="35"/>
      <c r="X116" s="35"/>
      <c r="Y116" s="35"/>
      <c r="Z116" s="35"/>
      <c r="AA116" s="35"/>
      <c r="AB116" s="35"/>
      <c r="AC116" s="35"/>
      <c r="AD116" s="35"/>
      <c r="AE116" s="35"/>
      <c r="AR116" s="190" t="s">
        <v>249</v>
      </c>
      <c r="AT116" s="190" t="s">
        <v>161</v>
      </c>
      <c r="AU116" s="190" t="s">
        <v>77</v>
      </c>
      <c r="AY116" s="18" t="s">
        <v>159</v>
      </c>
      <c r="BE116" s="191">
        <f>IF(N116="základní",J116,0)</f>
        <v>0</v>
      </c>
      <c r="BF116" s="191">
        <f>IF(N116="snížená",J116,0)</f>
        <v>0</v>
      </c>
      <c r="BG116" s="191">
        <f>IF(N116="zákl. přenesená",J116,0)</f>
        <v>0</v>
      </c>
      <c r="BH116" s="191">
        <f>IF(N116="sníž. přenesená",J116,0)</f>
        <v>0</v>
      </c>
      <c r="BI116" s="191">
        <f>IF(N116="nulová",J116,0)</f>
        <v>0</v>
      </c>
      <c r="BJ116" s="18" t="s">
        <v>75</v>
      </c>
      <c r="BK116" s="191">
        <f>ROUND(I116*H116,2)</f>
        <v>0</v>
      </c>
      <c r="BL116" s="18" t="s">
        <v>249</v>
      </c>
      <c r="BM116" s="190" t="s">
        <v>1058</v>
      </c>
    </row>
    <row r="117" spans="1:65" s="13" customFormat="1" ht="11.25">
      <c r="B117" s="192"/>
      <c r="C117" s="193"/>
      <c r="D117" s="194" t="s">
        <v>168</v>
      </c>
      <c r="E117" s="195" t="s">
        <v>19</v>
      </c>
      <c r="F117" s="196" t="s">
        <v>1059</v>
      </c>
      <c r="G117" s="193"/>
      <c r="H117" s="197">
        <v>60</v>
      </c>
      <c r="I117" s="198"/>
      <c r="J117" s="193"/>
      <c r="K117" s="193"/>
      <c r="L117" s="199"/>
      <c r="M117" s="200"/>
      <c r="N117" s="201"/>
      <c r="O117" s="201"/>
      <c r="P117" s="201"/>
      <c r="Q117" s="201"/>
      <c r="R117" s="201"/>
      <c r="S117" s="201"/>
      <c r="T117" s="202"/>
      <c r="AT117" s="203" t="s">
        <v>168</v>
      </c>
      <c r="AU117" s="203" t="s">
        <v>77</v>
      </c>
      <c r="AV117" s="13" t="s">
        <v>77</v>
      </c>
      <c r="AW117" s="13" t="s">
        <v>30</v>
      </c>
      <c r="AX117" s="13" t="s">
        <v>75</v>
      </c>
      <c r="AY117" s="203" t="s">
        <v>159</v>
      </c>
    </row>
    <row r="118" spans="1:65" s="2" customFormat="1" ht="24">
      <c r="A118" s="35"/>
      <c r="B118" s="36"/>
      <c r="C118" s="179" t="s">
        <v>220</v>
      </c>
      <c r="D118" s="179" t="s">
        <v>161</v>
      </c>
      <c r="E118" s="180" t="s">
        <v>1060</v>
      </c>
      <c r="F118" s="181" t="s">
        <v>1061</v>
      </c>
      <c r="G118" s="182" t="s">
        <v>223</v>
      </c>
      <c r="H118" s="183">
        <v>60</v>
      </c>
      <c r="I118" s="184"/>
      <c r="J118" s="185">
        <f>ROUND(I118*H118,2)</f>
        <v>0</v>
      </c>
      <c r="K118" s="181" t="s">
        <v>165</v>
      </c>
      <c r="L118" s="40"/>
      <c r="M118" s="186" t="s">
        <v>19</v>
      </c>
      <c r="N118" s="187" t="s">
        <v>39</v>
      </c>
      <c r="O118" s="65"/>
      <c r="P118" s="188">
        <f>O118*H118</f>
        <v>0</v>
      </c>
      <c r="Q118" s="188">
        <v>1.363E-2</v>
      </c>
      <c r="R118" s="188">
        <f>Q118*H118</f>
        <v>0.81779999999999997</v>
      </c>
      <c r="S118" s="188">
        <v>0</v>
      </c>
      <c r="T118" s="189">
        <f>S118*H118</f>
        <v>0</v>
      </c>
      <c r="U118" s="35"/>
      <c r="V118" s="35"/>
      <c r="W118" s="35"/>
      <c r="X118" s="35"/>
      <c r="Y118" s="35"/>
      <c r="Z118" s="35"/>
      <c r="AA118" s="35"/>
      <c r="AB118" s="35"/>
      <c r="AC118" s="35"/>
      <c r="AD118" s="35"/>
      <c r="AE118" s="35"/>
      <c r="AR118" s="190" t="s">
        <v>249</v>
      </c>
      <c r="AT118" s="190" t="s">
        <v>161</v>
      </c>
      <c r="AU118" s="190" t="s">
        <v>77</v>
      </c>
      <c r="AY118" s="18" t="s">
        <v>159</v>
      </c>
      <c r="BE118" s="191">
        <f>IF(N118="základní",J118,0)</f>
        <v>0</v>
      </c>
      <c r="BF118" s="191">
        <f>IF(N118="snížená",J118,0)</f>
        <v>0</v>
      </c>
      <c r="BG118" s="191">
        <f>IF(N118="zákl. přenesená",J118,0)</f>
        <v>0</v>
      </c>
      <c r="BH118" s="191">
        <f>IF(N118="sníž. přenesená",J118,0)</f>
        <v>0</v>
      </c>
      <c r="BI118" s="191">
        <f>IF(N118="nulová",J118,0)</f>
        <v>0</v>
      </c>
      <c r="BJ118" s="18" t="s">
        <v>75</v>
      </c>
      <c r="BK118" s="191">
        <f>ROUND(I118*H118,2)</f>
        <v>0</v>
      </c>
      <c r="BL118" s="18" t="s">
        <v>249</v>
      </c>
      <c r="BM118" s="190" t="s">
        <v>1062</v>
      </c>
    </row>
    <row r="119" spans="1:65" s="13" customFormat="1" ht="11.25">
      <c r="B119" s="192"/>
      <c r="C119" s="193"/>
      <c r="D119" s="194" t="s">
        <v>168</v>
      </c>
      <c r="E119" s="195" t="s">
        <v>19</v>
      </c>
      <c r="F119" s="196" t="s">
        <v>1063</v>
      </c>
      <c r="G119" s="193"/>
      <c r="H119" s="197">
        <v>60</v>
      </c>
      <c r="I119" s="198"/>
      <c r="J119" s="193"/>
      <c r="K119" s="193"/>
      <c r="L119" s="199"/>
      <c r="M119" s="200"/>
      <c r="N119" s="201"/>
      <c r="O119" s="201"/>
      <c r="P119" s="201"/>
      <c r="Q119" s="201"/>
      <c r="R119" s="201"/>
      <c r="S119" s="201"/>
      <c r="T119" s="202"/>
      <c r="AT119" s="203" t="s">
        <v>168</v>
      </c>
      <c r="AU119" s="203" t="s">
        <v>77</v>
      </c>
      <c r="AV119" s="13" t="s">
        <v>77</v>
      </c>
      <c r="AW119" s="13" t="s">
        <v>30</v>
      </c>
      <c r="AX119" s="13" t="s">
        <v>75</v>
      </c>
      <c r="AY119" s="203" t="s">
        <v>159</v>
      </c>
    </row>
    <row r="120" spans="1:65" s="2" customFormat="1" ht="48">
      <c r="A120" s="35"/>
      <c r="B120" s="36"/>
      <c r="C120" s="179" t="s">
        <v>226</v>
      </c>
      <c r="D120" s="179" t="s">
        <v>161</v>
      </c>
      <c r="E120" s="180" t="s">
        <v>1064</v>
      </c>
      <c r="F120" s="181" t="s">
        <v>1065</v>
      </c>
      <c r="G120" s="182" t="s">
        <v>164</v>
      </c>
      <c r="H120" s="183">
        <v>311.88400000000001</v>
      </c>
      <c r="I120" s="184"/>
      <c r="J120" s="185">
        <f>ROUND(I120*H120,2)</f>
        <v>0</v>
      </c>
      <c r="K120" s="181" t="s">
        <v>165</v>
      </c>
      <c r="L120" s="40"/>
      <c r="M120" s="186" t="s">
        <v>19</v>
      </c>
      <c r="N120" s="187" t="s">
        <v>39</v>
      </c>
      <c r="O120" s="65"/>
      <c r="P120" s="188">
        <f>O120*H120</f>
        <v>0</v>
      </c>
      <c r="Q120" s="188">
        <v>0</v>
      </c>
      <c r="R120" s="188">
        <f>Q120*H120</f>
        <v>0</v>
      </c>
      <c r="S120" s="188">
        <v>1.4999999999999999E-2</v>
      </c>
      <c r="T120" s="189">
        <f>S120*H120</f>
        <v>4.6782599999999999</v>
      </c>
      <c r="U120" s="35"/>
      <c r="V120" s="35"/>
      <c r="W120" s="35"/>
      <c r="X120" s="35"/>
      <c r="Y120" s="35"/>
      <c r="Z120" s="35"/>
      <c r="AA120" s="35"/>
      <c r="AB120" s="35"/>
      <c r="AC120" s="35"/>
      <c r="AD120" s="35"/>
      <c r="AE120" s="35"/>
      <c r="AR120" s="190" t="s">
        <v>249</v>
      </c>
      <c r="AT120" s="190" t="s">
        <v>161</v>
      </c>
      <c r="AU120" s="190" t="s">
        <v>77</v>
      </c>
      <c r="AY120" s="18" t="s">
        <v>159</v>
      </c>
      <c r="BE120" s="191">
        <f>IF(N120="základní",J120,0)</f>
        <v>0</v>
      </c>
      <c r="BF120" s="191">
        <f>IF(N120="snížená",J120,0)</f>
        <v>0</v>
      </c>
      <c r="BG120" s="191">
        <f>IF(N120="zákl. přenesená",J120,0)</f>
        <v>0</v>
      </c>
      <c r="BH120" s="191">
        <f>IF(N120="sníž. přenesená",J120,0)</f>
        <v>0</v>
      </c>
      <c r="BI120" s="191">
        <f>IF(N120="nulová",J120,0)</f>
        <v>0</v>
      </c>
      <c r="BJ120" s="18" t="s">
        <v>75</v>
      </c>
      <c r="BK120" s="191">
        <f>ROUND(I120*H120,2)</f>
        <v>0</v>
      </c>
      <c r="BL120" s="18" t="s">
        <v>249</v>
      </c>
      <c r="BM120" s="190" t="s">
        <v>1066</v>
      </c>
    </row>
    <row r="121" spans="1:65" s="13" customFormat="1" ht="11.25">
      <c r="B121" s="192"/>
      <c r="C121" s="193"/>
      <c r="D121" s="194" t="s">
        <v>168</v>
      </c>
      <c r="E121" s="195" t="s">
        <v>19</v>
      </c>
      <c r="F121" s="196" t="s">
        <v>1067</v>
      </c>
      <c r="G121" s="193"/>
      <c r="H121" s="197">
        <v>104.664</v>
      </c>
      <c r="I121" s="198"/>
      <c r="J121" s="193"/>
      <c r="K121" s="193"/>
      <c r="L121" s="199"/>
      <c r="M121" s="200"/>
      <c r="N121" s="201"/>
      <c r="O121" s="201"/>
      <c r="P121" s="201"/>
      <c r="Q121" s="201"/>
      <c r="R121" s="201"/>
      <c r="S121" s="201"/>
      <c r="T121" s="202"/>
      <c r="AT121" s="203" t="s">
        <v>168</v>
      </c>
      <c r="AU121" s="203" t="s">
        <v>77</v>
      </c>
      <c r="AV121" s="13" t="s">
        <v>77</v>
      </c>
      <c r="AW121" s="13" t="s">
        <v>30</v>
      </c>
      <c r="AX121" s="13" t="s">
        <v>68</v>
      </c>
      <c r="AY121" s="203" t="s">
        <v>159</v>
      </c>
    </row>
    <row r="122" spans="1:65" s="13" customFormat="1" ht="11.25">
      <c r="B122" s="192"/>
      <c r="C122" s="193"/>
      <c r="D122" s="194" t="s">
        <v>168</v>
      </c>
      <c r="E122" s="195" t="s">
        <v>19</v>
      </c>
      <c r="F122" s="196" t="s">
        <v>1068</v>
      </c>
      <c r="G122" s="193"/>
      <c r="H122" s="197">
        <v>97.02</v>
      </c>
      <c r="I122" s="198"/>
      <c r="J122" s="193"/>
      <c r="K122" s="193"/>
      <c r="L122" s="199"/>
      <c r="M122" s="200"/>
      <c r="N122" s="201"/>
      <c r="O122" s="201"/>
      <c r="P122" s="201"/>
      <c r="Q122" s="201"/>
      <c r="R122" s="201"/>
      <c r="S122" s="201"/>
      <c r="T122" s="202"/>
      <c r="AT122" s="203" t="s">
        <v>168</v>
      </c>
      <c r="AU122" s="203" t="s">
        <v>77</v>
      </c>
      <c r="AV122" s="13" t="s">
        <v>77</v>
      </c>
      <c r="AW122" s="13" t="s">
        <v>30</v>
      </c>
      <c r="AX122" s="13" t="s">
        <v>68</v>
      </c>
      <c r="AY122" s="203" t="s">
        <v>159</v>
      </c>
    </row>
    <row r="123" spans="1:65" s="13" customFormat="1" ht="11.25">
      <c r="B123" s="192"/>
      <c r="C123" s="193"/>
      <c r="D123" s="194" t="s">
        <v>168</v>
      </c>
      <c r="E123" s="195" t="s">
        <v>19</v>
      </c>
      <c r="F123" s="196" t="s">
        <v>1069</v>
      </c>
      <c r="G123" s="193"/>
      <c r="H123" s="197">
        <v>110.2</v>
      </c>
      <c r="I123" s="198"/>
      <c r="J123" s="193"/>
      <c r="K123" s="193"/>
      <c r="L123" s="199"/>
      <c r="M123" s="200"/>
      <c r="N123" s="201"/>
      <c r="O123" s="201"/>
      <c r="P123" s="201"/>
      <c r="Q123" s="201"/>
      <c r="R123" s="201"/>
      <c r="S123" s="201"/>
      <c r="T123" s="202"/>
      <c r="AT123" s="203" t="s">
        <v>168</v>
      </c>
      <c r="AU123" s="203" t="s">
        <v>77</v>
      </c>
      <c r="AV123" s="13" t="s">
        <v>77</v>
      </c>
      <c r="AW123" s="13" t="s">
        <v>30</v>
      </c>
      <c r="AX123" s="13" t="s">
        <v>68</v>
      </c>
      <c r="AY123" s="203" t="s">
        <v>159</v>
      </c>
    </row>
    <row r="124" spans="1:65" s="14" customFormat="1" ht="11.25">
      <c r="B124" s="204"/>
      <c r="C124" s="205"/>
      <c r="D124" s="194" t="s">
        <v>168</v>
      </c>
      <c r="E124" s="206" t="s">
        <v>19</v>
      </c>
      <c r="F124" s="207" t="s">
        <v>171</v>
      </c>
      <c r="G124" s="205"/>
      <c r="H124" s="208">
        <v>311.88400000000001</v>
      </c>
      <c r="I124" s="209"/>
      <c r="J124" s="205"/>
      <c r="K124" s="205"/>
      <c r="L124" s="210"/>
      <c r="M124" s="211"/>
      <c r="N124" s="212"/>
      <c r="O124" s="212"/>
      <c r="P124" s="212"/>
      <c r="Q124" s="212"/>
      <c r="R124" s="212"/>
      <c r="S124" s="212"/>
      <c r="T124" s="213"/>
      <c r="AT124" s="214" t="s">
        <v>168</v>
      </c>
      <c r="AU124" s="214" t="s">
        <v>77</v>
      </c>
      <c r="AV124" s="14" t="s">
        <v>166</v>
      </c>
      <c r="AW124" s="14" t="s">
        <v>30</v>
      </c>
      <c r="AX124" s="14" t="s">
        <v>75</v>
      </c>
      <c r="AY124" s="214" t="s">
        <v>159</v>
      </c>
    </row>
    <row r="125" spans="1:65" s="2" customFormat="1" ht="36">
      <c r="A125" s="35"/>
      <c r="B125" s="36"/>
      <c r="C125" s="179" t="s">
        <v>231</v>
      </c>
      <c r="D125" s="179" t="s">
        <v>161</v>
      </c>
      <c r="E125" s="180" t="s">
        <v>1070</v>
      </c>
      <c r="F125" s="181" t="s">
        <v>1071</v>
      </c>
      <c r="G125" s="182" t="s">
        <v>164</v>
      </c>
      <c r="H125" s="183">
        <v>311.88400000000001</v>
      </c>
      <c r="I125" s="184"/>
      <c r="J125" s="185">
        <f>ROUND(I125*H125,2)</f>
        <v>0</v>
      </c>
      <c r="K125" s="181" t="s">
        <v>165</v>
      </c>
      <c r="L125" s="40"/>
      <c r="M125" s="186" t="s">
        <v>19</v>
      </c>
      <c r="N125" s="187" t="s">
        <v>39</v>
      </c>
      <c r="O125" s="65"/>
      <c r="P125" s="188">
        <f>O125*H125</f>
        <v>0</v>
      </c>
      <c r="Q125" s="188">
        <v>0</v>
      </c>
      <c r="R125" s="188">
        <f>Q125*H125</f>
        <v>0</v>
      </c>
      <c r="S125" s="188">
        <v>0</v>
      </c>
      <c r="T125" s="189">
        <f>S125*H125</f>
        <v>0</v>
      </c>
      <c r="U125" s="35"/>
      <c r="V125" s="35"/>
      <c r="W125" s="35"/>
      <c r="X125" s="35"/>
      <c r="Y125" s="35"/>
      <c r="Z125" s="35"/>
      <c r="AA125" s="35"/>
      <c r="AB125" s="35"/>
      <c r="AC125" s="35"/>
      <c r="AD125" s="35"/>
      <c r="AE125" s="35"/>
      <c r="AR125" s="190" t="s">
        <v>249</v>
      </c>
      <c r="AT125" s="190" t="s">
        <v>161</v>
      </c>
      <c r="AU125" s="190" t="s">
        <v>77</v>
      </c>
      <c r="AY125" s="18" t="s">
        <v>159</v>
      </c>
      <c r="BE125" s="191">
        <f>IF(N125="základní",J125,0)</f>
        <v>0</v>
      </c>
      <c r="BF125" s="191">
        <f>IF(N125="snížená",J125,0)</f>
        <v>0</v>
      </c>
      <c r="BG125" s="191">
        <f>IF(N125="zákl. přenesená",J125,0)</f>
        <v>0</v>
      </c>
      <c r="BH125" s="191">
        <f>IF(N125="sníž. přenesená",J125,0)</f>
        <v>0</v>
      </c>
      <c r="BI125" s="191">
        <f>IF(N125="nulová",J125,0)</f>
        <v>0</v>
      </c>
      <c r="BJ125" s="18" t="s">
        <v>75</v>
      </c>
      <c r="BK125" s="191">
        <f>ROUND(I125*H125,2)</f>
        <v>0</v>
      </c>
      <c r="BL125" s="18" t="s">
        <v>249</v>
      </c>
      <c r="BM125" s="190" t="s">
        <v>1072</v>
      </c>
    </row>
    <row r="126" spans="1:65" s="13" customFormat="1" ht="11.25">
      <c r="B126" s="192"/>
      <c r="C126" s="193"/>
      <c r="D126" s="194" t="s">
        <v>168</v>
      </c>
      <c r="E126" s="195" t="s">
        <v>19</v>
      </c>
      <c r="F126" s="196" t="s">
        <v>1067</v>
      </c>
      <c r="G126" s="193"/>
      <c r="H126" s="197">
        <v>104.664</v>
      </c>
      <c r="I126" s="198"/>
      <c r="J126" s="193"/>
      <c r="K126" s="193"/>
      <c r="L126" s="199"/>
      <c r="M126" s="200"/>
      <c r="N126" s="201"/>
      <c r="O126" s="201"/>
      <c r="P126" s="201"/>
      <c r="Q126" s="201"/>
      <c r="R126" s="201"/>
      <c r="S126" s="201"/>
      <c r="T126" s="202"/>
      <c r="AT126" s="203" t="s">
        <v>168</v>
      </c>
      <c r="AU126" s="203" t="s">
        <v>77</v>
      </c>
      <c r="AV126" s="13" t="s">
        <v>77</v>
      </c>
      <c r="AW126" s="13" t="s">
        <v>30</v>
      </c>
      <c r="AX126" s="13" t="s">
        <v>68</v>
      </c>
      <c r="AY126" s="203" t="s">
        <v>159</v>
      </c>
    </row>
    <row r="127" spans="1:65" s="13" customFormat="1" ht="11.25">
      <c r="B127" s="192"/>
      <c r="C127" s="193"/>
      <c r="D127" s="194" t="s">
        <v>168</v>
      </c>
      <c r="E127" s="195" t="s">
        <v>19</v>
      </c>
      <c r="F127" s="196" t="s">
        <v>1068</v>
      </c>
      <c r="G127" s="193"/>
      <c r="H127" s="197">
        <v>97.02</v>
      </c>
      <c r="I127" s="198"/>
      <c r="J127" s="193"/>
      <c r="K127" s="193"/>
      <c r="L127" s="199"/>
      <c r="M127" s="200"/>
      <c r="N127" s="201"/>
      <c r="O127" s="201"/>
      <c r="P127" s="201"/>
      <c r="Q127" s="201"/>
      <c r="R127" s="201"/>
      <c r="S127" s="201"/>
      <c r="T127" s="202"/>
      <c r="AT127" s="203" t="s">
        <v>168</v>
      </c>
      <c r="AU127" s="203" t="s">
        <v>77</v>
      </c>
      <c r="AV127" s="13" t="s">
        <v>77</v>
      </c>
      <c r="AW127" s="13" t="s">
        <v>30</v>
      </c>
      <c r="AX127" s="13" t="s">
        <v>68</v>
      </c>
      <c r="AY127" s="203" t="s">
        <v>159</v>
      </c>
    </row>
    <row r="128" spans="1:65" s="13" customFormat="1" ht="11.25">
      <c r="B128" s="192"/>
      <c r="C128" s="193"/>
      <c r="D128" s="194" t="s">
        <v>168</v>
      </c>
      <c r="E128" s="195" t="s">
        <v>19</v>
      </c>
      <c r="F128" s="196" t="s">
        <v>1069</v>
      </c>
      <c r="G128" s="193"/>
      <c r="H128" s="197">
        <v>110.2</v>
      </c>
      <c r="I128" s="198"/>
      <c r="J128" s="193"/>
      <c r="K128" s="193"/>
      <c r="L128" s="199"/>
      <c r="M128" s="200"/>
      <c r="N128" s="201"/>
      <c r="O128" s="201"/>
      <c r="P128" s="201"/>
      <c r="Q128" s="201"/>
      <c r="R128" s="201"/>
      <c r="S128" s="201"/>
      <c r="T128" s="202"/>
      <c r="AT128" s="203" t="s">
        <v>168</v>
      </c>
      <c r="AU128" s="203" t="s">
        <v>77</v>
      </c>
      <c r="AV128" s="13" t="s">
        <v>77</v>
      </c>
      <c r="AW128" s="13" t="s">
        <v>30</v>
      </c>
      <c r="AX128" s="13" t="s">
        <v>68</v>
      </c>
      <c r="AY128" s="203" t="s">
        <v>159</v>
      </c>
    </row>
    <row r="129" spans="1:65" s="14" customFormat="1" ht="11.25">
      <c r="B129" s="204"/>
      <c r="C129" s="205"/>
      <c r="D129" s="194" t="s">
        <v>168</v>
      </c>
      <c r="E129" s="206" t="s">
        <v>19</v>
      </c>
      <c r="F129" s="207" t="s">
        <v>171</v>
      </c>
      <c r="G129" s="205"/>
      <c r="H129" s="208">
        <v>311.88400000000001</v>
      </c>
      <c r="I129" s="209"/>
      <c r="J129" s="205"/>
      <c r="K129" s="205"/>
      <c r="L129" s="210"/>
      <c r="M129" s="211"/>
      <c r="N129" s="212"/>
      <c r="O129" s="212"/>
      <c r="P129" s="212"/>
      <c r="Q129" s="212"/>
      <c r="R129" s="212"/>
      <c r="S129" s="212"/>
      <c r="T129" s="213"/>
      <c r="AT129" s="214" t="s">
        <v>168</v>
      </c>
      <c r="AU129" s="214" t="s">
        <v>77</v>
      </c>
      <c r="AV129" s="14" t="s">
        <v>166</v>
      </c>
      <c r="AW129" s="14" t="s">
        <v>30</v>
      </c>
      <c r="AX129" s="14" t="s">
        <v>75</v>
      </c>
      <c r="AY129" s="214" t="s">
        <v>159</v>
      </c>
    </row>
    <row r="130" spans="1:65" s="2" customFormat="1" ht="24">
      <c r="A130" s="35"/>
      <c r="B130" s="36"/>
      <c r="C130" s="215" t="s">
        <v>236</v>
      </c>
      <c r="D130" s="215" t="s">
        <v>196</v>
      </c>
      <c r="E130" s="216" t="s">
        <v>1073</v>
      </c>
      <c r="F130" s="217" t="s">
        <v>1074</v>
      </c>
      <c r="G130" s="218" t="s">
        <v>178</v>
      </c>
      <c r="H130" s="219">
        <v>2.3540000000000001</v>
      </c>
      <c r="I130" s="220"/>
      <c r="J130" s="221">
        <f>ROUND(I130*H130,2)</f>
        <v>0</v>
      </c>
      <c r="K130" s="217" t="s">
        <v>165</v>
      </c>
      <c r="L130" s="222"/>
      <c r="M130" s="223" t="s">
        <v>19</v>
      </c>
      <c r="N130" s="224" t="s">
        <v>39</v>
      </c>
      <c r="O130" s="65"/>
      <c r="P130" s="188">
        <f>O130*H130</f>
        <v>0</v>
      </c>
      <c r="Q130" s="188">
        <v>0.55000000000000004</v>
      </c>
      <c r="R130" s="188">
        <f>Q130*H130</f>
        <v>1.2947000000000002</v>
      </c>
      <c r="S130" s="188">
        <v>0</v>
      </c>
      <c r="T130" s="189">
        <f>S130*H130</f>
        <v>0</v>
      </c>
      <c r="U130" s="35"/>
      <c r="V130" s="35"/>
      <c r="W130" s="35"/>
      <c r="X130" s="35"/>
      <c r="Y130" s="35"/>
      <c r="Z130" s="35"/>
      <c r="AA130" s="35"/>
      <c r="AB130" s="35"/>
      <c r="AC130" s="35"/>
      <c r="AD130" s="35"/>
      <c r="AE130" s="35"/>
      <c r="AR130" s="190" t="s">
        <v>356</v>
      </c>
      <c r="AT130" s="190" t="s">
        <v>196</v>
      </c>
      <c r="AU130" s="190" t="s">
        <v>77</v>
      </c>
      <c r="AY130" s="18" t="s">
        <v>159</v>
      </c>
      <c r="BE130" s="191">
        <f>IF(N130="základní",J130,0)</f>
        <v>0</v>
      </c>
      <c r="BF130" s="191">
        <f>IF(N130="snížená",J130,0)</f>
        <v>0</v>
      </c>
      <c r="BG130" s="191">
        <f>IF(N130="zákl. přenesená",J130,0)</f>
        <v>0</v>
      </c>
      <c r="BH130" s="191">
        <f>IF(N130="sníž. přenesená",J130,0)</f>
        <v>0</v>
      </c>
      <c r="BI130" s="191">
        <f>IF(N130="nulová",J130,0)</f>
        <v>0</v>
      </c>
      <c r="BJ130" s="18" t="s">
        <v>75</v>
      </c>
      <c r="BK130" s="191">
        <f>ROUND(I130*H130,2)</f>
        <v>0</v>
      </c>
      <c r="BL130" s="18" t="s">
        <v>249</v>
      </c>
      <c r="BM130" s="190" t="s">
        <v>1075</v>
      </c>
    </row>
    <row r="131" spans="1:65" s="13" customFormat="1" ht="11.25">
      <c r="B131" s="192"/>
      <c r="C131" s="193"/>
      <c r="D131" s="194" t="s">
        <v>168</v>
      </c>
      <c r="E131" s="195" t="s">
        <v>19</v>
      </c>
      <c r="F131" s="196" t="s">
        <v>1076</v>
      </c>
      <c r="G131" s="193"/>
      <c r="H131" s="197">
        <v>0.754</v>
      </c>
      <c r="I131" s="198"/>
      <c r="J131" s="193"/>
      <c r="K131" s="193"/>
      <c r="L131" s="199"/>
      <c r="M131" s="200"/>
      <c r="N131" s="201"/>
      <c r="O131" s="201"/>
      <c r="P131" s="201"/>
      <c r="Q131" s="201"/>
      <c r="R131" s="201"/>
      <c r="S131" s="201"/>
      <c r="T131" s="202"/>
      <c r="AT131" s="203" t="s">
        <v>168</v>
      </c>
      <c r="AU131" s="203" t="s">
        <v>77</v>
      </c>
      <c r="AV131" s="13" t="s">
        <v>77</v>
      </c>
      <c r="AW131" s="13" t="s">
        <v>30</v>
      </c>
      <c r="AX131" s="13" t="s">
        <v>68</v>
      </c>
      <c r="AY131" s="203" t="s">
        <v>159</v>
      </c>
    </row>
    <row r="132" spans="1:65" s="13" customFormat="1" ht="11.25">
      <c r="B132" s="192"/>
      <c r="C132" s="193"/>
      <c r="D132" s="194" t="s">
        <v>168</v>
      </c>
      <c r="E132" s="195" t="s">
        <v>19</v>
      </c>
      <c r="F132" s="196" t="s">
        <v>1077</v>
      </c>
      <c r="G132" s="193"/>
      <c r="H132" s="197">
        <v>0.69399999999999995</v>
      </c>
      <c r="I132" s="198"/>
      <c r="J132" s="193"/>
      <c r="K132" s="193"/>
      <c r="L132" s="199"/>
      <c r="M132" s="200"/>
      <c r="N132" s="201"/>
      <c r="O132" s="201"/>
      <c r="P132" s="201"/>
      <c r="Q132" s="201"/>
      <c r="R132" s="201"/>
      <c r="S132" s="201"/>
      <c r="T132" s="202"/>
      <c r="AT132" s="203" t="s">
        <v>168</v>
      </c>
      <c r="AU132" s="203" t="s">
        <v>77</v>
      </c>
      <c r="AV132" s="13" t="s">
        <v>77</v>
      </c>
      <c r="AW132" s="13" t="s">
        <v>30</v>
      </c>
      <c r="AX132" s="13" t="s">
        <v>68</v>
      </c>
      <c r="AY132" s="203" t="s">
        <v>159</v>
      </c>
    </row>
    <row r="133" spans="1:65" s="13" customFormat="1" ht="11.25">
      <c r="B133" s="192"/>
      <c r="C133" s="193"/>
      <c r="D133" s="194" t="s">
        <v>168</v>
      </c>
      <c r="E133" s="195" t="s">
        <v>19</v>
      </c>
      <c r="F133" s="196" t="s">
        <v>1078</v>
      </c>
      <c r="G133" s="193"/>
      <c r="H133" s="197">
        <v>0.90600000000000003</v>
      </c>
      <c r="I133" s="198"/>
      <c r="J133" s="193"/>
      <c r="K133" s="193"/>
      <c r="L133" s="199"/>
      <c r="M133" s="200"/>
      <c r="N133" s="201"/>
      <c r="O133" s="201"/>
      <c r="P133" s="201"/>
      <c r="Q133" s="201"/>
      <c r="R133" s="201"/>
      <c r="S133" s="201"/>
      <c r="T133" s="202"/>
      <c r="AT133" s="203" t="s">
        <v>168</v>
      </c>
      <c r="AU133" s="203" t="s">
        <v>77</v>
      </c>
      <c r="AV133" s="13" t="s">
        <v>77</v>
      </c>
      <c r="AW133" s="13" t="s">
        <v>30</v>
      </c>
      <c r="AX133" s="13" t="s">
        <v>68</v>
      </c>
      <c r="AY133" s="203" t="s">
        <v>159</v>
      </c>
    </row>
    <row r="134" spans="1:65" s="14" customFormat="1" ht="11.25">
      <c r="B134" s="204"/>
      <c r="C134" s="205"/>
      <c r="D134" s="194" t="s">
        <v>168</v>
      </c>
      <c r="E134" s="206" t="s">
        <v>19</v>
      </c>
      <c r="F134" s="207" t="s">
        <v>171</v>
      </c>
      <c r="G134" s="205"/>
      <c r="H134" s="208">
        <v>2.3540000000000001</v>
      </c>
      <c r="I134" s="209"/>
      <c r="J134" s="205"/>
      <c r="K134" s="205"/>
      <c r="L134" s="210"/>
      <c r="M134" s="211"/>
      <c r="N134" s="212"/>
      <c r="O134" s="212"/>
      <c r="P134" s="212"/>
      <c r="Q134" s="212"/>
      <c r="R134" s="212"/>
      <c r="S134" s="212"/>
      <c r="T134" s="213"/>
      <c r="AT134" s="214" t="s">
        <v>168</v>
      </c>
      <c r="AU134" s="214" t="s">
        <v>77</v>
      </c>
      <c r="AV134" s="14" t="s">
        <v>166</v>
      </c>
      <c r="AW134" s="14" t="s">
        <v>30</v>
      </c>
      <c r="AX134" s="14" t="s">
        <v>75</v>
      </c>
      <c r="AY134" s="214" t="s">
        <v>159</v>
      </c>
    </row>
    <row r="135" spans="1:65" s="2" customFormat="1" ht="48">
      <c r="A135" s="35"/>
      <c r="B135" s="36"/>
      <c r="C135" s="179" t="s">
        <v>241</v>
      </c>
      <c r="D135" s="179" t="s">
        <v>161</v>
      </c>
      <c r="E135" s="180" t="s">
        <v>1079</v>
      </c>
      <c r="F135" s="181" t="s">
        <v>1080</v>
      </c>
      <c r="G135" s="182" t="s">
        <v>199</v>
      </c>
      <c r="H135" s="183">
        <v>2.113</v>
      </c>
      <c r="I135" s="184"/>
      <c r="J135" s="185">
        <f>ROUND(I135*H135,2)</f>
        <v>0</v>
      </c>
      <c r="K135" s="181" t="s">
        <v>165</v>
      </c>
      <c r="L135" s="40"/>
      <c r="M135" s="186" t="s">
        <v>19</v>
      </c>
      <c r="N135" s="187" t="s">
        <v>39</v>
      </c>
      <c r="O135" s="65"/>
      <c r="P135" s="188">
        <f>O135*H135</f>
        <v>0</v>
      </c>
      <c r="Q135" s="188">
        <v>0</v>
      </c>
      <c r="R135" s="188">
        <f>Q135*H135</f>
        <v>0</v>
      </c>
      <c r="S135" s="188">
        <v>0</v>
      </c>
      <c r="T135" s="189">
        <f>S135*H135</f>
        <v>0</v>
      </c>
      <c r="U135" s="35"/>
      <c r="V135" s="35"/>
      <c r="W135" s="35"/>
      <c r="X135" s="35"/>
      <c r="Y135" s="35"/>
      <c r="Z135" s="35"/>
      <c r="AA135" s="35"/>
      <c r="AB135" s="35"/>
      <c r="AC135" s="35"/>
      <c r="AD135" s="35"/>
      <c r="AE135" s="35"/>
      <c r="AR135" s="190" t="s">
        <v>249</v>
      </c>
      <c r="AT135" s="190" t="s">
        <v>161</v>
      </c>
      <c r="AU135" s="190" t="s">
        <v>77</v>
      </c>
      <c r="AY135" s="18" t="s">
        <v>159</v>
      </c>
      <c r="BE135" s="191">
        <f>IF(N135="základní",J135,0)</f>
        <v>0</v>
      </c>
      <c r="BF135" s="191">
        <f>IF(N135="snížená",J135,0)</f>
        <v>0</v>
      </c>
      <c r="BG135" s="191">
        <f>IF(N135="zákl. přenesená",J135,0)</f>
        <v>0</v>
      </c>
      <c r="BH135" s="191">
        <f>IF(N135="sníž. přenesená",J135,0)</f>
        <v>0</v>
      </c>
      <c r="BI135" s="191">
        <f>IF(N135="nulová",J135,0)</f>
        <v>0</v>
      </c>
      <c r="BJ135" s="18" t="s">
        <v>75</v>
      </c>
      <c r="BK135" s="191">
        <f>ROUND(I135*H135,2)</f>
        <v>0</v>
      </c>
      <c r="BL135" s="18" t="s">
        <v>249</v>
      </c>
      <c r="BM135" s="190" t="s">
        <v>1081</v>
      </c>
    </row>
    <row r="136" spans="1:65" s="12" customFormat="1" ht="22.9" customHeight="1">
      <c r="B136" s="163"/>
      <c r="C136" s="164"/>
      <c r="D136" s="165" t="s">
        <v>67</v>
      </c>
      <c r="E136" s="177" t="s">
        <v>726</v>
      </c>
      <c r="F136" s="177" t="s">
        <v>727</v>
      </c>
      <c r="G136" s="164"/>
      <c r="H136" s="164"/>
      <c r="I136" s="167"/>
      <c r="J136" s="178">
        <f>BK136</f>
        <v>0</v>
      </c>
      <c r="K136" s="164"/>
      <c r="L136" s="169"/>
      <c r="M136" s="170"/>
      <c r="N136" s="171"/>
      <c r="O136" s="171"/>
      <c r="P136" s="172">
        <f>SUM(P137:P169)</f>
        <v>0</v>
      </c>
      <c r="Q136" s="171"/>
      <c r="R136" s="172">
        <f>SUM(R137:R169)</f>
        <v>0.18983</v>
      </c>
      <c r="S136" s="171"/>
      <c r="T136" s="173">
        <f>SUM(T137:T169)</f>
        <v>0.23316799999999999</v>
      </c>
      <c r="AR136" s="174" t="s">
        <v>77</v>
      </c>
      <c r="AT136" s="175" t="s">
        <v>67</v>
      </c>
      <c r="AU136" s="175" t="s">
        <v>75</v>
      </c>
      <c r="AY136" s="174" t="s">
        <v>159</v>
      </c>
      <c r="BK136" s="176">
        <f>SUM(BK137:BK169)</f>
        <v>0</v>
      </c>
    </row>
    <row r="137" spans="1:65" s="2" customFormat="1" ht="24">
      <c r="A137" s="35"/>
      <c r="B137" s="36"/>
      <c r="C137" s="179" t="s">
        <v>8</v>
      </c>
      <c r="D137" s="179" t="s">
        <v>161</v>
      </c>
      <c r="E137" s="180" t="s">
        <v>1082</v>
      </c>
      <c r="F137" s="181" t="s">
        <v>1083</v>
      </c>
      <c r="G137" s="182" t="s">
        <v>223</v>
      </c>
      <c r="H137" s="183">
        <v>42.4</v>
      </c>
      <c r="I137" s="184"/>
      <c r="J137" s="185">
        <f>ROUND(I137*H137,2)</f>
        <v>0</v>
      </c>
      <c r="K137" s="181" t="s">
        <v>165</v>
      </c>
      <c r="L137" s="40"/>
      <c r="M137" s="186" t="s">
        <v>19</v>
      </c>
      <c r="N137" s="187" t="s">
        <v>39</v>
      </c>
      <c r="O137" s="65"/>
      <c r="P137" s="188">
        <f>O137*H137</f>
        <v>0</v>
      </c>
      <c r="Q137" s="188">
        <v>0</v>
      </c>
      <c r="R137" s="188">
        <f>Q137*H137</f>
        <v>0</v>
      </c>
      <c r="S137" s="188">
        <v>2.5999999999999999E-3</v>
      </c>
      <c r="T137" s="189">
        <f>S137*H137</f>
        <v>0.11023999999999999</v>
      </c>
      <c r="U137" s="35"/>
      <c r="V137" s="35"/>
      <c r="W137" s="35"/>
      <c r="X137" s="35"/>
      <c r="Y137" s="35"/>
      <c r="Z137" s="35"/>
      <c r="AA137" s="35"/>
      <c r="AB137" s="35"/>
      <c r="AC137" s="35"/>
      <c r="AD137" s="35"/>
      <c r="AE137" s="35"/>
      <c r="AR137" s="190" t="s">
        <v>249</v>
      </c>
      <c r="AT137" s="190" t="s">
        <v>161</v>
      </c>
      <c r="AU137" s="190" t="s">
        <v>77</v>
      </c>
      <c r="AY137" s="18" t="s">
        <v>159</v>
      </c>
      <c r="BE137" s="191">
        <f>IF(N137="základní",J137,0)</f>
        <v>0</v>
      </c>
      <c r="BF137" s="191">
        <f>IF(N137="snížená",J137,0)</f>
        <v>0</v>
      </c>
      <c r="BG137" s="191">
        <f>IF(N137="zákl. přenesená",J137,0)</f>
        <v>0</v>
      </c>
      <c r="BH137" s="191">
        <f>IF(N137="sníž. přenesená",J137,0)</f>
        <v>0</v>
      </c>
      <c r="BI137" s="191">
        <f>IF(N137="nulová",J137,0)</f>
        <v>0</v>
      </c>
      <c r="BJ137" s="18" t="s">
        <v>75</v>
      </c>
      <c r="BK137" s="191">
        <f>ROUND(I137*H137,2)</f>
        <v>0</v>
      </c>
      <c r="BL137" s="18" t="s">
        <v>249</v>
      </c>
      <c r="BM137" s="190" t="s">
        <v>1084</v>
      </c>
    </row>
    <row r="138" spans="1:65" s="13" customFormat="1" ht="11.25">
      <c r="B138" s="192"/>
      <c r="C138" s="193"/>
      <c r="D138" s="194" t="s">
        <v>168</v>
      </c>
      <c r="E138" s="195" t="s">
        <v>19</v>
      </c>
      <c r="F138" s="196" t="s">
        <v>1085</v>
      </c>
      <c r="G138" s="193"/>
      <c r="H138" s="197">
        <v>42.4</v>
      </c>
      <c r="I138" s="198"/>
      <c r="J138" s="193"/>
      <c r="K138" s="193"/>
      <c r="L138" s="199"/>
      <c r="M138" s="200"/>
      <c r="N138" s="201"/>
      <c r="O138" s="201"/>
      <c r="P138" s="201"/>
      <c r="Q138" s="201"/>
      <c r="R138" s="201"/>
      <c r="S138" s="201"/>
      <c r="T138" s="202"/>
      <c r="AT138" s="203" t="s">
        <v>168</v>
      </c>
      <c r="AU138" s="203" t="s">
        <v>77</v>
      </c>
      <c r="AV138" s="13" t="s">
        <v>77</v>
      </c>
      <c r="AW138" s="13" t="s">
        <v>30</v>
      </c>
      <c r="AX138" s="13" t="s">
        <v>75</v>
      </c>
      <c r="AY138" s="203" t="s">
        <v>159</v>
      </c>
    </row>
    <row r="139" spans="1:65" s="2" customFormat="1" ht="16.5" customHeight="1">
      <c r="A139" s="35"/>
      <c r="B139" s="36"/>
      <c r="C139" s="179" t="s">
        <v>249</v>
      </c>
      <c r="D139" s="179" t="s">
        <v>161</v>
      </c>
      <c r="E139" s="180" t="s">
        <v>1086</v>
      </c>
      <c r="F139" s="181" t="s">
        <v>1087</v>
      </c>
      <c r="G139" s="182" t="s">
        <v>223</v>
      </c>
      <c r="H139" s="183">
        <v>31.2</v>
      </c>
      <c r="I139" s="184"/>
      <c r="J139" s="185">
        <f>ROUND(I139*H139,2)</f>
        <v>0</v>
      </c>
      <c r="K139" s="181" t="s">
        <v>165</v>
      </c>
      <c r="L139" s="40"/>
      <c r="M139" s="186" t="s">
        <v>19</v>
      </c>
      <c r="N139" s="187" t="s">
        <v>39</v>
      </c>
      <c r="O139" s="65"/>
      <c r="P139" s="188">
        <f>O139*H139</f>
        <v>0</v>
      </c>
      <c r="Q139" s="188">
        <v>0</v>
      </c>
      <c r="R139" s="188">
        <f>Q139*H139</f>
        <v>0</v>
      </c>
      <c r="S139" s="188">
        <v>3.9399999999999999E-3</v>
      </c>
      <c r="T139" s="189">
        <f>S139*H139</f>
        <v>0.122928</v>
      </c>
      <c r="U139" s="35"/>
      <c r="V139" s="35"/>
      <c r="W139" s="35"/>
      <c r="X139" s="35"/>
      <c r="Y139" s="35"/>
      <c r="Z139" s="35"/>
      <c r="AA139" s="35"/>
      <c r="AB139" s="35"/>
      <c r="AC139" s="35"/>
      <c r="AD139" s="35"/>
      <c r="AE139" s="35"/>
      <c r="AR139" s="190" t="s">
        <v>249</v>
      </c>
      <c r="AT139" s="190" t="s">
        <v>161</v>
      </c>
      <c r="AU139" s="190" t="s">
        <v>77</v>
      </c>
      <c r="AY139" s="18" t="s">
        <v>159</v>
      </c>
      <c r="BE139" s="191">
        <f>IF(N139="základní",J139,0)</f>
        <v>0</v>
      </c>
      <c r="BF139" s="191">
        <f>IF(N139="snížená",J139,0)</f>
        <v>0</v>
      </c>
      <c r="BG139" s="191">
        <f>IF(N139="zákl. přenesená",J139,0)</f>
        <v>0</v>
      </c>
      <c r="BH139" s="191">
        <f>IF(N139="sníž. přenesená",J139,0)</f>
        <v>0</v>
      </c>
      <c r="BI139" s="191">
        <f>IF(N139="nulová",J139,0)</f>
        <v>0</v>
      </c>
      <c r="BJ139" s="18" t="s">
        <v>75</v>
      </c>
      <c r="BK139" s="191">
        <f>ROUND(I139*H139,2)</f>
        <v>0</v>
      </c>
      <c r="BL139" s="18" t="s">
        <v>249</v>
      </c>
      <c r="BM139" s="190" t="s">
        <v>1088</v>
      </c>
    </row>
    <row r="140" spans="1:65" s="13" customFormat="1" ht="11.25">
      <c r="B140" s="192"/>
      <c r="C140" s="193"/>
      <c r="D140" s="194" t="s">
        <v>168</v>
      </c>
      <c r="E140" s="195" t="s">
        <v>19</v>
      </c>
      <c r="F140" s="196" t="s">
        <v>1089</v>
      </c>
      <c r="G140" s="193"/>
      <c r="H140" s="197">
        <v>31.2</v>
      </c>
      <c r="I140" s="198"/>
      <c r="J140" s="193"/>
      <c r="K140" s="193"/>
      <c r="L140" s="199"/>
      <c r="M140" s="200"/>
      <c r="N140" s="201"/>
      <c r="O140" s="201"/>
      <c r="P140" s="201"/>
      <c r="Q140" s="201"/>
      <c r="R140" s="201"/>
      <c r="S140" s="201"/>
      <c r="T140" s="202"/>
      <c r="AT140" s="203" t="s">
        <v>168</v>
      </c>
      <c r="AU140" s="203" t="s">
        <v>77</v>
      </c>
      <c r="AV140" s="13" t="s">
        <v>77</v>
      </c>
      <c r="AW140" s="13" t="s">
        <v>30</v>
      </c>
      <c r="AX140" s="13" t="s">
        <v>75</v>
      </c>
      <c r="AY140" s="203" t="s">
        <v>159</v>
      </c>
    </row>
    <row r="141" spans="1:65" s="2" customFormat="1" ht="24">
      <c r="A141" s="35"/>
      <c r="B141" s="36"/>
      <c r="C141" s="179" t="s">
        <v>254</v>
      </c>
      <c r="D141" s="179" t="s">
        <v>161</v>
      </c>
      <c r="E141" s="180" t="s">
        <v>1090</v>
      </c>
      <c r="F141" s="181" t="s">
        <v>1091</v>
      </c>
      <c r="G141" s="182" t="s">
        <v>164</v>
      </c>
      <c r="H141" s="183">
        <v>4.9000000000000004</v>
      </c>
      <c r="I141" s="184"/>
      <c r="J141" s="185">
        <f>ROUND(I141*H141,2)</f>
        <v>0</v>
      </c>
      <c r="K141" s="181" t="s">
        <v>165</v>
      </c>
      <c r="L141" s="40"/>
      <c r="M141" s="186" t="s">
        <v>19</v>
      </c>
      <c r="N141" s="187" t="s">
        <v>39</v>
      </c>
      <c r="O141" s="65"/>
      <c r="P141" s="188">
        <f>O141*H141</f>
        <v>0</v>
      </c>
      <c r="Q141" s="188">
        <v>0</v>
      </c>
      <c r="R141" s="188">
        <f>Q141*H141</f>
        <v>0</v>
      </c>
      <c r="S141" s="188">
        <v>0</v>
      </c>
      <c r="T141" s="189">
        <f>S141*H141</f>
        <v>0</v>
      </c>
      <c r="U141" s="35"/>
      <c r="V141" s="35"/>
      <c r="W141" s="35"/>
      <c r="X141" s="35"/>
      <c r="Y141" s="35"/>
      <c r="Z141" s="35"/>
      <c r="AA141" s="35"/>
      <c r="AB141" s="35"/>
      <c r="AC141" s="35"/>
      <c r="AD141" s="35"/>
      <c r="AE141" s="35"/>
      <c r="AR141" s="190" t="s">
        <v>249</v>
      </c>
      <c r="AT141" s="190" t="s">
        <v>161</v>
      </c>
      <c r="AU141" s="190" t="s">
        <v>77</v>
      </c>
      <c r="AY141" s="18" t="s">
        <v>159</v>
      </c>
      <c r="BE141" s="191">
        <f>IF(N141="základní",J141,0)</f>
        <v>0</v>
      </c>
      <c r="BF141" s="191">
        <f>IF(N141="snížená",J141,0)</f>
        <v>0</v>
      </c>
      <c r="BG141" s="191">
        <f>IF(N141="zákl. přenesená",J141,0)</f>
        <v>0</v>
      </c>
      <c r="BH141" s="191">
        <f>IF(N141="sníž. přenesená",J141,0)</f>
        <v>0</v>
      </c>
      <c r="BI141" s="191">
        <f>IF(N141="nulová",J141,0)</f>
        <v>0</v>
      </c>
      <c r="BJ141" s="18" t="s">
        <v>75</v>
      </c>
      <c r="BK141" s="191">
        <f>ROUND(I141*H141,2)</f>
        <v>0</v>
      </c>
      <c r="BL141" s="18" t="s">
        <v>249</v>
      </c>
      <c r="BM141" s="190" t="s">
        <v>1092</v>
      </c>
    </row>
    <row r="142" spans="1:65" s="13" customFormat="1" ht="11.25">
      <c r="B142" s="192"/>
      <c r="C142" s="193"/>
      <c r="D142" s="194" t="s">
        <v>168</v>
      </c>
      <c r="E142" s="195" t="s">
        <v>19</v>
      </c>
      <c r="F142" s="196" t="s">
        <v>1093</v>
      </c>
      <c r="G142" s="193"/>
      <c r="H142" s="197">
        <v>1.2</v>
      </c>
      <c r="I142" s="198"/>
      <c r="J142" s="193"/>
      <c r="K142" s="193"/>
      <c r="L142" s="199"/>
      <c r="M142" s="200"/>
      <c r="N142" s="201"/>
      <c r="O142" s="201"/>
      <c r="P142" s="201"/>
      <c r="Q142" s="201"/>
      <c r="R142" s="201"/>
      <c r="S142" s="201"/>
      <c r="T142" s="202"/>
      <c r="AT142" s="203" t="s">
        <v>168</v>
      </c>
      <c r="AU142" s="203" t="s">
        <v>77</v>
      </c>
      <c r="AV142" s="13" t="s">
        <v>77</v>
      </c>
      <c r="AW142" s="13" t="s">
        <v>30</v>
      </c>
      <c r="AX142" s="13" t="s">
        <v>68</v>
      </c>
      <c r="AY142" s="203" t="s">
        <v>159</v>
      </c>
    </row>
    <row r="143" spans="1:65" s="13" customFormat="1" ht="11.25">
      <c r="B143" s="192"/>
      <c r="C143" s="193"/>
      <c r="D143" s="194" t="s">
        <v>168</v>
      </c>
      <c r="E143" s="195" t="s">
        <v>19</v>
      </c>
      <c r="F143" s="196" t="s">
        <v>1094</v>
      </c>
      <c r="G143" s="193"/>
      <c r="H143" s="197">
        <v>1.6</v>
      </c>
      <c r="I143" s="198"/>
      <c r="J143" s="193"/>
      <c r="K143" s="193"/>
      <c r="L143" s="199"/>
      <c r="M143" s="200"/>
      <c r="N143" s="201"/>
      <c r="O143" s="201"/>
      <c r="P143" s="201"/>
      <c r="Q143" s="201"/>
      <c r="R143" s="201"/>
      <c r="S143" s="201"/>
      <c r="T143" s="202"/>
      <c r="AT143" s="203" t="s">
        <v>168</v>
      </c>
      <c r="AU143" s="203" t="s">
        <v>77</v>
      </c>
      <c r="AV143" s="13" t="s">
        <v>77</v>
      </c>
      <c r="AW143" s="13" t="s">
        <v>30</v>
      </c>
      <c r="AX143" s="13" t="s">
        <v>68</v>
      </c>
      <c r="AY143" s="203" t="s">
        <v>159</v>
      </c>
    </row>
    <row r="144" spans="1:65" s="13" customFormat="1" ht="11.25">
      <c r="B144" s="192"/>
      <c r="C144" s="193"/>
      <c r="D144" s="194" t="s">
        <v>168</v>
      </c>
      <c r="E144" s="195" t="s">
        <v>19</v>
      </c>
      <c r="F144" s="196" t="s">
        <v>1095</v>
      </c>
      <c r="G144" s="193"/>
      <c r="H144" s="197">
        <v>2.1</v>
      </c>
      <c r="I144" s="198"/>
      <c r="J144" s="193"/>
      <c r="K144" s="193"/>
      <c r="L144" s="199"/>
      <c r="M144" s="200"/>
      <c r="N144" s="201"/>
      <c r="O144" s="201"/>
      <c r="P144" s="201"/>
      <c r="Q144" s="201"/>
      <c r="R144" s="201"/>
      <c r="S144" s="201"/>
      <c r="T144" s="202"/>
      <c r="AT144" s="203" t="s">
        <v>168</v>
      </c>
      <c r="AU144" s="203" t="s">
        <v>77</v>
      </c>
      <c r="AV144" s="13" t="s">
        <v>77</v>
      </c>
      <c r="AW144" s="13" t="s">
        <v>30</v>
      </c>
      <c r="AX144" s="13" t="s">
        <v>68</v>
      </c>
      <c r="AY144" s="203" t="s">
        <v>159</v>
      </c>
    </row>
    <row r="145" spans="1:65" s="14" customFormat="1" ht="11.25">
      <c r="B145" s="204"/>
      <c r="C145" s="205"/>
      <c r="D145" s="194" t="s">
        <v>168</v>
      </c>
      <c r="E145" s="206" t="s">
        <v>19</v>
      </c>
      <c r="F145" s="207" t="s">
        <v>171</v>
      </c>
      <c r="G145" s="205"/>
      <c r="H145" s="208">
        <v>4.9000000000000004</v>
      </c>
      <c r="I145" s="209"/>
      <c r="J145" s="205"/>
      <c r="K145" s="205"/>
      <c r="L145" s="210"/>
      <c r="M145" s="211"/>
      <c r="N145" s="212"/>
      <c r="O145" s="212"/>
      <c r="P145" s="212"/>
      <c r="Q145" s="212"/>
      <c r="R145" s="212"/>
      <c r="S145" s="212"/>
      <c r="T145" s="213"/>
      <c r="AT145" s="214" t="s">
        <v>168</v>
      </c>
      <c r="AU145" s="214" t="s">
        <v>77</v>
      </c>
      <c r="AV145" s="14" t="s">
        <v>166</v>
      </c>
      <c r="AW145" s="14" t="s">
        <v>30</v>
      </c>
      <c r="AX145" s="14" t="s">
        <v>75</v>
      </c>
      <c r="AY145" s="214" t="s">
        <v>159</v>
      </c>
    </row>
    <row r="146" spans="1:65" s="2" customFormat="1" ht="21.75" customHeight="1">
      <c r="A146" s="35"/>
      <c r="B146" s="36"/>
      <c r="C146" s="215" t="s">
        <v>259</v>
      </c>
      <c r="D146" s="215" t="s">
        <v>196</v>
      </c>
      <c r="E146" s="216" t="s">
        <v>1096</v>
      </c>
      <c r="F146" s="217" t="s">
        <v>1097</v>
      </c>
      <c r="G146" s="218" t="s">
        <v>164</v>
      </c>
      <c r="H146" s="219">
        <v>9</v>
      </c>
      <c r="I146" s="220"/>
      <c r="J146" s="221">
        <f>ROUND(I146*H146,2)</f>
        <v>0</v>
      </c>
      <c r="K146" s="217" t="s">
        <v>165</v>
      </c>
      <c r="L146" s="222"/>
      <c r="M146" s="223" t="s">
        <v>19</v>
      </c>
      <c r="N146" s="224" t="s">
        <v>39</v>
      </c>
      <c r="O146" s="65"/>
      <c r="P146" s="188">
        <f>O146*H146</f>
        <v>0</v>
      </c>
      <c r="Q146" s="188">
        <v>3.9100000000000003E-3</v>
      </c>
      <c r="R146" s="188">
        <f>Q146*H146</f>
        <v>3.5189999999999999E-2</v>
      </c>
      <c r="S146" s="188">
        <v>0</v>
      </c>
      <c r="T146" s="189">
        <f>S146*H146</f>
        <v>0</v>
      </c>
      <c r="U146" s="35"/>
      <c r="V146" s="35"/>
      <c r="W146" s="35"/>
      <c r="X146" s="35"/>
      <c r="Y146" s="35"/>
      <c r="Z146" s="35"/>
      <c r="AA146" s="35"/>
      <c r="AB146" s="35"/>
      <c r="AC146" s="35"/>
      <c r="AD146" s="35"/>
      <c r="AE146" s="35"/>
      <c r="AR146" s="190" t="s">
        <v>356</v>
      </c>
      <c r="AT146" s="190" t="s">
        <v>196</v>
      </c>
      <c r="AU146" s="190" t="s">
        <v>77</v>
      </c>
      <c r="AY146" s="18" t="s">
        <v>159</v>
      </c>
      <c r="BE146" s="191">
        <f>IF(N146="základní",J146,0)</f>
        <v>0</v>
      </c>
      <c r="BF146" s="191">
        <f>IF(N146="snížená",J146,0)</f>
        <v>0</v>
      </c>
      <c r="BG146" s="191">
        <f>IF(N146="zákl. přenesená",J146,0)</f>
        <v>0</v>
      </c>
      <c r="BH146" s="191">
        <f>IF(N146="sníž. přenesená",J146,0)</f>
        <v>0</v>
      </c>
      <c r="BI146" s="191">
        <f>IF(N146="nulová",J146,0)</f>
        <v>0</v>
      </c>
      <c r="BJ146" s="18" t="s">
        <v>75</v>
      </c>
      <c r="BK146" s="191">
        <f>ROUND(I146*H146,2)</f>
        <v>0</v>
      </c>
      <c r="BL146" s="18" t="s">
        <v>249</v>
      </c>
      <c r="BM146" s="190" t="s">
        <v>1098</v>
      </c>
    </row>
    <row r="147" spans="1:65" s="13" customFormat="1" ht="11.25">
      <c r="B147" s="192"/>
      <c r="C147" s="193"/>
      <c r="D147" s="194" t="s">
        <v>168</v>
      </c>
      <c r="E147" s="195" t="s">
        <v>19</v>
      </c>
      <c r="F147" s="196" t="s">
        <v>1099</v>
      </c>
      <c r="G147" s="193"/>
      <c r="H147" s="197">
        <v>6</v>
      </c>
      <c r="I147" s="198"/>
      <c r="J147" s="193"/>
      <c r="K147" s="193"/>
      <c r="L147" s="199"/>
      <c r="M147" s="200"/>
      <c r="N147" s="201"/>
      <c r="O147" s="201"/>
      <c r="P147" s="201"/>
      <c r="Q147" s="201"/>
      <c r="R147" s="201"/>
      <c r="S147" s="201"/>
      <c r="T147" s="202"/>
      <c r="AT147" s="203" t="s">
        <v>168</v>
      </c>
      <c r="AU147" s="203" t="s">
        <v>77</v>
      </c>
      <c r="AV147" s="13" t="s">
        <v>77</v>
      </c>
      <c r="AW147" s="13" t="s">
        <v>30</v>
      </c>
      <c r="AX147" s="13" t="s">
        <v>68</v>
      </c>
      <c r="AY147" s="203" t="s">
        <v>159</v>
      </c>
    </row>
    <row r="148" spans="1:65" s="13" customFormat="1" ht="11.25">
      <c r="B148" s="192"/>
      <c r="C148" s="193"/>
      <c r="D148" s="194" t="s">
        <v>168</v>
      </c>
      <c r="E148" s="195" t="s">
        <v>19</v>
      </c>
      <c r="F148" s="196" t="s">
        <v>1100</v>
      </c>
      <c r="G148" s="193"/>
      <c r="H148" s="197">
        <v>3</v>
      </c>
      <c r="I148" s="198"/>
      <c r="J148" s="193"/>
      <c r="K148" s="193"/>
      <c r="L148" s="199"/>
      <c r="M148" s="200"/>
      <c r="N148" s="201"/>
      <c r="O148" s="201"/>
      <c r="P148" s="201"/>
      <c r="Q148" s="201"/>
      <c r="R148" s="201"/>
      <c r="S148" s="201"/>
      <c r="T148" s="202"/>
      <c r="AT148" s="203" t="s">
        <v>168</v>
      </c>
      <c r="AU148" s="203" t="s">
        <v>77</v>
      </c>
      <c r="AV148" s="13" t="s">
        <v>77</v>
      </c>
      <c r="AW148" s="13" t="s">
        <v>30</v>
      </c>
      <c r="AX148" s="13" t="s">
        <v>68</v>
      </c>
      <c r="AY148" s="203" t="s">
        <v>159</v>
      </c>
    </row>
    <row r="149" spans="1:65" s="14" customFormat="1" ht="11.25">
      <c r="B149" s="204"/>
      <c r="C149" s="205"/>
      <c r="D149" s="194" t="s">
        <v>168</v>
      </c>
      <c r="E149" s="206" t="s">
        <v>19</v>
      </c>
      <c r="F149" s="207" t="s">
        <v>171</v>
      </c>
      <c r="G149" s="205"/>
      <c r="H149" s="208">
        <v>9</v>
      </c>
      <c r="I149" s="209"/>
      <c r="J149" s="205"/>
      <c r="K149" s="205"/>
      <c r="L149" s="210"/>
      <c r="M149" s="211"/>
      <c r="N149" s="212"/>
      <c r="O149" s="212"/>
      <c r="P149" s="212"/>
      <c r="Q149" s="212"/>
      <c r="R149" s="212"/>
      <c r="S149" s="212"/>
      <c r="T149" s="213"/>
      <c r="AT149" s="214" t="s">
        <v>168</v>
      </c>
      <c r="AU149" s="214" t="s">
        <v>77</v>
      </c>
      <c r="AV149" s="14" t="s">
        <v>166</v>
      </c>
      <c r="AW149" s="14" t="s">
        <v>30</v>
      </c>
      <c r="AX149" s="14" t="s">
        <v>75</v>
      </c>
      <c r="AY149" s="214" t="s">
        <v>159</v>
      </c>
    </row>
    <row r="150" spans="1:65" s="2" customFormat="1" ht="44.25" customHeight="1">
      <c r="A150" s="35"/>
      <c r="B150" s="36"/>
      <c r="C150" s="179" t="s">
        <v>266</v>
      </c>
      <c r="D150" s="179" t="s">
        <v>161</v>
      </c>
      <c r="E150" s="180" t="s">
        <v>1101</v>
      </c>
      <c r="F150" s="181" t="s">
        <v>1102</v>
      </c>
      <c r="G150" s="182" t="s">
        <v>389</v>
      </c>
      <c r="H150" s="183">
        <v>2</v>
      </c>
      <c r="I150" s="184"/>
      <c r="J150" s="185">
        <f>ROUND(I150*H150,2)</f>
        <v>0</v>
      </c>
      <c r="K150" s="181" t="s">
        <v>165</v>
      </c>
      <c r="L150" s="40"/>
      <c r="M150" s="186" t="s">
        <v>19</v>
      </c>
      <c r="N150" s="187" t="s">
        <v>39</v>
      </c>
      <c r="O150" s="65"/>
      <c r="P150" s="188">
        <f>O150*H150</f>
        <v>0</v>
      </c>
      <c r="Q150" s="188">
        <v>0</v>
      </c>
      <c r="R150" s="188">
        <f>Q150*H150</f>
        <v>0</v>
      </c>
      <c r="S150" s="188">
        <v>0</v>
      </c>
      <c r="T150" s="189">
        <f>S150*H150</f>
        <v>0</v>
      </c>
      <c r="U150" s="35"/>
      <c r="V150" s="35"/>
      <c r="W150" s="35"/>
      <c r="X150" s="35"/>
      <c r="Y150" s="35"/>
      <c r="Z150" s="35"/>
      <c r="AA150" s="35"/>
      <c r="AB150" s="35"/>
      <c r="AC150" s="35"/>
      <c r="AD150" s="35"/>
      <c r="AE150" s="35"/>
      <c r="AR150" s="190" t="s">
        <v>249</v>
      </c>
      <c r="AT150" s="190" t="s">
        <v>161</v>
      </c>
      <c r="AU150" s="190" t="s">
        <v>77</v>
      </c>
      <c r="AY150" s="18" t="s">
        <v>159</v>
      </c>
      <c r="BE150" s="191">
        <f>IF(N150="základní",J150,0)</f>
        <v>0</v>
      </c>
      <c r="BF150" s="191">
        <f>IF(N150="snížená",J150,0)</f>
        <v>0</v>
      </c>
      <c r="BG150" s="191">
        <f>IF(N150="zákl. přenesená",J150,0)</f>
        <v>0</v>
      </c>
      <c r="BH150" s="191">
        <f>IF(N150="sníž. přenesená",J150,0)</f>
        <v>0</v>
      </c>
      <c r="BI150" s="191">
        <f>IF(N150="nulová",J150,0)</f>
        <v>0</v>
      </c>
      <c r="BJ150" s="18" t="s">
        <v>75</v>
      </c>
      <c r="BK150" s="191">
        <f>ROUND(I150*H150,2)</f>
        <v>0</v>
      </c>
      <c r="BL150" s="18" t="s">
        <v>249</v>
      </c>
      <c r="BM150" s="190" t="s">
        <v>1103</v>
      </c>
    </row>
    <row r="151" spans="1:65" s="2" customFormat="1" ht="16.5" customHeight="1">
      <c r="A151" s="35"/>
      <c r="B151" s="36"/>
      <c r="C151" s="179" t="s">
        <v>279</v>
      </c>
      <c r="D151" s="179" t="s">
        <v>161</v>
      </c>
      <c r="E151" s="180" t="s">
        <v>1104</v>
      </c>
      <c r="F151" s="181" t="s">
        <v>1105</v>
      </c>
      <c r="G151" s="182" t="s">
        <v>223</v>
      </c>
      <c r="H151" s="183">
        <v>42.4</v>
      </c>
      <c r="I151" s="184"/>
      <c r="J151" s="185">
        <f>ROUND(I151*H151,2)</f>
        <v>0</v>
      </c>
      <c r="K151" s="181" t="s">
        <v>165</v>
      </c>
      <c r="L151" s="40"/>
      <c r="M151" s="186" t="s">
        <v>19</v>
      </c>
      <c r="N151" s="187" t="s">
        <v>39</v>
      </c>
      <c r="O151" s="65"/>
      <c r="P151" s="188">
        <f>O151*H151</f>
        <v>0</v>
      </c>
      <c r="Q151" s="188">
        <v>0</v>
      </c>
      <c r="R151" s="188">
        <f>Q151*H151</f>
        <v>0</v>
      </c>
      <c r="S151" s="188">
        <v>0</v>
      </c>
      <c r="T151" s="189">
        <f>S151*H151</f>
        <v>0</v>
      </c>
      <c r="U151" s="35"/>
      <c r="V151" s="35"/>
      <c r="W151" s="35"/>
      <c r="X151" s="35"/>
      <c r="Y151" s="35"/>
      <c r="Z151" s="35"/>
      <c r="AA151" s="35"/>
      <c r="AB151" s="35"/>
      <c r="AC151" s="35"/>
      <c r="AD151" s="35"/>
      <c r="AE151" s="35"/>
      <c r="AR151" s="190" t="s">
        <v>249</v>
      </c>
      <c r="AT151" s="190" t="s">
        <v>161</v>
      </c>
      <c r="AU151" s="190" t="s">
        <v>77</v>
      </c>
      <c r="AY151" s="18" t="s">
        <v>159</v>
      </c>
      <c r="BE151" s="191">
        <f>IF(N151="základní",J151,0)</f>
        <v>0</v>
      </c>
      <c r="BF151" s="191">
        <f>IF(N151="snížená",J151,0)</f>
        <v>0</v>
      </c>
      <c r="BG151" s="191">
        <f>IF(N151="zákl. přenesená",J151,0)</f>
        <v>0</v>
      </c>
      <c r="BH151" s="191">
        <f>IF(N151="sníž. přenesená",J151,0)</f>
        <v>0</v>
      </c>
      <c r="BI151" s="191">
        <f>IF(N151="nulová",J151,0)</f>
        <v>0</v>
      </c>
      <c r="BJ151" s="18" t="s">
        <v>75</v>
      </c>
      <c r="BK151" s="191">
        <f>ROUND(I151*H151,2)</f>
        <v>0</v>
      </c>
      <c r="BL151" s="18" t="s">
        <v>249</v>
      </c>
      <c r="BM151" s="190" t="s">
        <v>1106</v>
      </c>
    </row>
    <row r="152" spans="1:65" s="13" customFormat="1" ht="11.25">
      <c r="B152" s="192"/>
      <c r="C152" s="193"/>
      <c r="D152" s="194" t="s">
        <v>168</v>
      </c>
      <c r="E152" s="195" t="s">
        <v>19</v>
      </c>
      <c r="F152" s="196" t="s">
        <v>1085</v>
      </c>
      <c r="G152" s="193"/>
      <c r="H152" s="197">
        <v>42.4</v>
      </c>
      <c r="I152" s="198"/>
      <c r="J152" s="193"/>
      <c r="K152" s="193"/>
      <c r="L152" s="199"/>
      <c r="M152" s="200"/>
      <c r="N152" s="201"/>
      <c r="O152" s="201"/>
      <c r="P152" s="201"/>
      <c r="Q152" s="201"/>
      <c r="R152" s="201"/>
      <c r="S152" s="201"/>
      <c r="T152" s="202"/>
      <c r="AT152" s="203" t="s">
        <v>168</v>
      </c>
      <c r="AU152" s="203" t="s">
        <v>77</v>
      </c>
      <c r="AV152" s="13" t="s">
        <v>77</v>
      </c>
      <c r="AW152" s="13" t="s">
        <v>30</v>
      </c>
      <c r="AX152" s="13" t="s">
        <v>75</v>
      </c>
      <c r="AY152" s="203" t="s">
        <v>159</v>
      </c>
    </row>
    <row r="153" spans="1:65" s="2" customFormat="1" ht="16.5" customHeight="1">
      <c r="A153" s="35"/>
      <c r="B153" s="36"/>
      <c r="C153" s="215" t="s">
        <v>7</v>
      </c>
      <c r="D153" s="215" t="s">
        <v>196</v>
      </c>
      <c r="E153" s="216" t="s">
        <v>1107</v>
      </c>
      <c r="F153" s="217" t="s">
        <v>1108</v>
      </c>
      <c r="G153" s="218" t="s">
        <v>223</v>
      </c>
      <c r="H153" s="219">
        <v>50.88</v>
      </c>
      <c r="I153" s="220"/>
      <c r="J153" s="221">
        <f>ROUND(I153*H153,2)</f>
        <v>0</v>
      </c>
      <c r="K153" s="217" t="s">
        <v>165</v>
      </c>
      <c r="L153" s="222"/>
      <c r="M153" s="223" t="s">
        <v>19</v>
      </c>
      <c r="N153" s="224" t="s">
        <v>39</v>
      </c>
      <c r="O153" s="65"/>
      <c r="P153" s="188">
        <f>O153*H153</f>
        <v>0</v>
      </c>
      <c r="Q153" s="188">
        <v>1E-3</v>
      </c>
      <c r="R153" s="188">
        <f>Q153*H153</f>
        <v>5.0880000000000002E-2</v>
      </c>
      <c r="S153" s="188">
        <v>0</v>
      </c>
      <c r="T153" s="189">
        <f>S153*H153</f>
        <v>0</v>
      </c>
      <c r="U153" s="35"/>
      <c r="V153" s="35"/>
      <c r="W153" s="35"/>
      <c r="X153" s="35"/>
      <c r="Y153" s="35"/>
      <c r="Z153" s="35"/>
      <c r="AA153" s="35"/>
      <c r="AB153" s="35"/>
      <c r="AC153" s="35"/>
      <c r="AD153" s="35"/>
      <c r="AE153" s="35"/>
      <c r="AR153" s="190" t="s">
        <v>356</v>
      </c>
      <c r="AT153" s="190" t="s">
        <v>196</v>
      </c>
      <c r="AU153" s="190" t="s">
        <v>77</v>
      </c>
      <c r="AY153" s="18" t="s">
        <v>159</v>
      </c>
      <c r="BE153" s="191">
        <f>IF(N153="základní",J153,0)</f>
        <v>0</v>
      </c>
      <c r="BF153" s="191">
        <f>IF(N153="snížená",J153,0)</f>
        <v>0</v>
      </c>
      <c r="BG153" s="191">
        <f>IF(N153="zákl. přenesená",J153,0)</f>
        <v>0</v>
      </c>
      <c r="BH153" s="191">
        <f>IF(N153="sníž. přenesená",J153,0)</f>
        <v>0</v>
      </c>
      <c r="BI153" s="191">
        <f>IF(N153="nulová",J153,0)</f>
        <v>0</v>
      </c>
      <c r="BJ153" s="18" t="s">
        <v>75</v>
      </c>
      <c r="BK153" s="191">
        <f>ROUND(I153*H153,2)</f>
        <v>0</v>
      </c>
      <c r="BL153" s="18" t="s">
        <v>249</v>
      </c>
      <c r="BM153" s="190" t="s">
        <v>1109</v>
      </c>
    </row>
    <row r="154" spans="1:65" s="13" customFormat="1" ht="11.25">
      <c r="B154" s="192"/>
      <c r="C154" s="193"/>
      <c r="D154" s="194" t="s">
        <v>168</v>
      </c>
      <c r="E154" s="193"/>
      <c r="F154" s="196" t="s">
        <v>1110</v>
      </c>
      <c r="G154" s="193"/>
      <c r="H154" s="197">
        <v>50.88</v>
      </c>
      <c r="I154" s="198"/>
      <c r="J154" s="193"/>
      <c r="K154" s="193"/>
      <c r="L154" s="199"/>
      <c r="M154" s="200"/>
      <c r="N154" s="201"/>
      <c r="O154" s="201"/>
      <c r="P154" s="201"/>
      <c r="Q154" s="201"/>
      <c r="R154" s="201"/>
      <c r="S154" s="201"/>
      <c r="T154" s="202"/>
      <c r="AT154" s="203" t="s">
        <v>168</v>
      </c>
      <c r="AU154" s="203" t="s">
        <v>77</v>
      </c>
      <c r="AV154" s="13" t="s">
        <v>77</v>
      </c>
      <c r="AW154" s="13" t="s">
        <v>4</v>
      </c>
      <c r="AX154" s="13" t="s">
        <v>75</v>
      </c>
      <c r="AY154" s="203" t="s">
        <v>159</v>
      </c>
    </row>
    <row r="155" spans="1:65" s="2" customFormat="1" ht="16.5" customHeight="1">
      <c r="A155" s="35"/>
      <c r="B155" s="36"/>
      <c r="C155" s="215" t="s">
        <v>295</v>
      </c>
      <c r="D155" s="215" t="s">
        <v>196</v>
      </c>
      <c r="E155" s="216" t="s">
        <v>1111</v>
      </c>
      <c r="F155" s="217" t="s">
        <v>1112</v>
      </c>
      <c r="G155" s="218" t="s">
        <v>389</v>
      </c>
      <c r="H155" s="219">
        <v>4.8</v>
      </c>
      <c r="I155" s="220"/>
      <c r="J155" s="221">
        <f>ROUND(I155*H155,2)</f>
        <v>0</v>
      </c>
      <c r="K155" s="217" t="s">
        <v>165</v>
      </c>
      <c r="L155" s="222"/>
      <c r="M155" s="223" t="s">
        <v>19</v>
      </c>
      <c r="N155" s="224" t="s">
        <v>39</v>
      </c>
      <c r="O155" s="65"/>
      <c r="P155" s="188">
        <f>O155*H155</f>
        <v>0</v>
      </c>
      <c r="Q155" s="188">
        <v>5.0000000000000002E-5</v>
      </c>
      <c r="R155" s="188">
        <f>Q155*H155</f>
        <v>2.4000000000000001E-4</v>
      </c>
      <c r="S155" s="188">
        <v>0</v>
      </c>
      <c r="T155" s="189">
        <f>S155*H155</f>
        <v>0</v>
      </c>
      <c r="U155" s="35"/>
      <c r="V155" s="35"/>
      <c r="W155" s="35"/>
      <c r="X155" s="35"/>
      <c r="Y155" s="35"/>
      <c r="Z155" s="35"/>
      <c r="AA155" s="35"/>
      <c r="AB155" s="35"/>
      <c r="AC155" s="35"/>
      <c r="AD155" s="35"/>
      <c r="AE155" s="35"/>
      <c r="AR155" s="190" t="s">
        <v>356</v>
      </c>
      <c r="AT155" s="190" t="s">
        <v>196</v>
      </c>
      <c r="AU155" s="190" t="s">
        <v>77</v>
      </c>
      <c r="AY155" s="18" t="s">
        <v>159</v>
      </c>
      <c r="BE155" s="191">
        <f>IF(N155="základní",J155,0)</f>
        <v>0</v>
      </c>
      <c r="BF155" s="191">
        <f>IF(N155="snížená",J155,0)</f>
        <v>0</v>
      </c>
      <c r="BG155" s="191">
        <f>IF(N155="zákl. přenesená",J155,0)</f>
        <v>0</v>
      </c>
      <c r="BH155" s="191">
        <f>IF(N155="sníž. přenesená",J155,0)</f>
        <v>0</v>
      </c>
      <c r="BI155" s="191">
        <f>IF(N155="nulová",J155,0)</f>
        <v>0</v>
      </c>
      <c r="BJ155" s="18" t="s">
        <v>75</v>
      </c>
      <c r="BK155" s="191">
        <f>ROUND(I155*H155,2)</f>
        <v>0</v>
      </c>
      <c r="BL155" s="18" t="s">
        <v>249</v>
      </c>
      <c r="BM155" s="190" t="s">
        <v>1113</v>
      </c>
    </row>
    <row r="156" spans="1:65" s="13" customFormat="1" ht="11.25">
      <c r="B156" s="192"/>
      <c r="C156" s="193"/>
      <c r="D156" s="194" t="s">
        <v>168</v>
      </c>
      <c r="E156" s="193"/>
      <c r="F156" s="196" t="s">
        <v>1114</v>
      </c>
      <c r="G156" s="193"/>
      <c r="H156" s="197">
        <v>4.8</v>
      </c>
      <c r="I156" s="198"/>
      <c r="J156" s="193"/>
      <c r="K156" s="193"/>
      <c r="L156" s="199"/>
      <c r="M156" s="200"/>
      <c r="N156" s="201"/>
      <c r="O156" s="201"/>
      <c r="P156" s="201"/>
      <c r="Q156" s="201"/>
      <c r="R156" s="201"/>
      <c r="S156" s="201"/>
      <c r="T156" s="202"/>
      <c r="AT156" s="203" t="s">
        <v>168</v>
      </c>
      <c r="AU156" s="203" t="s">
        <v>77</v>
      </c>
      <c r="AV156" s="13" t="s">
        <v>77</v>
      </c>
      <c r="AW156" s="13" t="s">
        <v>4</v>
      </c>
      <c r="AX156" s="13" t="s">
        <v>75</v>
      </c>
      <c r="AY156" s="203" t="s">
        <v>159</v>
      </c>
    </row>
    <row r="157" spans="1:65" s="2" customFormat="1" ht="16.5" customHeight="1">
      <c r="A157" s="35"/>
      <c r="B157" s="36"/>
      <c r="C157" s="215" t="s">
        <v>300</v>
      </c>
      <c r="D157" s="215" t="s">
        <v>196</v>
      </c>
      <c r="E157" s="216" t="s">
        <v>1115</v>
      </c>
      <c r="F157" s="217" t="s">
        <v>1116</v>
      </c>
      <c r="G157" s="218" t="s">
        <v>389</v>
      </c>
      <c r="H157" s="219">
        <v>4.8</v>
      </c>
      <c r="I157" s="220"/>
      <c r="J157" s="221">
        <f>ROUND(I157*H157,2)</f>
        <v>0</v>
      </c>
      <c r="K157" s="217" t="s">
        <v>165</v>
      </c>
      <c r="L157" s="222"/>
      <c r="M157" s="223" t="s">
        <v>19</v>
      </c>
      <c r="N157" s="224" t="s">
        <v>39</v>
      </c>
      <c r="O157" s="65"/>
      <c r="P157" s="188">
        <f>O157*H157</f>
        <v>0</v>
      </c>
      <c r="Q157" s="188">
        <v>5.0000000000000002E-5</v>
      </c>
      <c r="R157" s="188">
        <f>Q157*H157</f>
        <v>2.4000000000000001E-4</v>
      </c>
      <c r="S157" s="188">
        <v>0</v>
      </c>
      <c r="T157" s="189">
        <f>S157*H157</f>
        <v>0</v>
      </c>
      <c r="U157" s="35"/>
      <c r="V157" s="35"/>
      <c r="W157" s="35"/>
      <c r="X157" s="35"/>
      <c r="Y157" s="35"/>
      <c r="Z157" s="35"/>
      <c r="AA157" s="35"/>
      <c r="AB157" s="35"/>
      <c r="AC157" s="35"/>
      <c r="AD157" s="35"/>
      <c r="AE157" s="35"/>
      <c r="AR157" s="190" t="s">
        <v>356</v>
      </c>
      <c r="AT157" s="190" t="s">
        <v>196</v>
      </c>
      <c r="AU157" s="190" t="s">
        <v>77</v>
      </c>
      <c r="AY157" s="18" t="s">
        <v>159</v>
      </c>
      <c r="BE157" s="191">
        <f>IF(N157="základní",J157,0)</f>
        <v>0</v>
      </c>
      <c r="BF157" s="191">
        <f>IF(N157="snížená",J157,0)</f>
        <v>0</v>
      </c>
      <c r="BG157" s="191">
        <f>IF(N157="zákl. přenesená",J157,0)</f>
        <v>0</v>
      </c>
      <c r="BH157" s="191">
        <f>IF(N157="sníž. přenesená",J157,0)</f>
        <v>0</v>
      </c>
      <c r="BI157" s="191">
        <f>IF(N157="nulová",J157,0)</f>
        <v>0</v>
      </c>
      <c r="BJ157" s="18" t="s">
        <v>75</v>
      </c>
      <c r="BK157" s="191">
        <f>ROUND(I157*H157,2)</f>
        <v>0</v>
      </c>
      <c r="BL157" s="18" t="s">
        <v>249</v>
      </c>
      <c r="BM157" s="190" t="s">
        <v>1117</v>
      </c>
    </row>
    <row r="158" spans="1:65" s="13" customFormat="1" ht="11.25">
      <c r="B158" s="192"/>
      <c r="C158" s="193"/>
      <c r="D158" s="194" t="s">
        <v>168</v>
      </c>
      <c r="E158" s="193"/>
      <c r="F158" s="196" t="s">
        <v>1114</v>
      </c>
      <c r="G158" s="193"/>
      <c r="H158" s="197">
        <v>4.8</v>
      </c>
      <c r="I158" s="198"/>
      <c r="J158" s="193"/>
      <c r="K158" s="193"/>
      <c r="L158" s="199"/>
      <c r="M158" s="200"/>
      <c r="N158" s="201"/>
      <c r="O158" s="201"/>
      <c r="P158" s="201"/>
      <c r="Q158" s="201"/>
      <c r="R158" s="201"/>
      <c r="S158" s="201"/>
      <c r="T158" s="202"/>
      <c r="AT158" s="203" t="s">
        <v>168</v>
      </c>
      <c r="AU158" s="203" t="s">
        <v>77</v>
      </c>
      <c r="AV158" s="13" t="s">
        <v>77</v>
      </c>
      <c r="AW158" s="13" t="s">
        <v>4</v>
      </c>
      <c r="AX158" s="13" t="s">
        <v>75</v>
      </c>
      <c r="AY158" s="203" t="s">
        <v>159</v>
      </c>
    </row>
    <row r="159" spans="1:65" s="2" customFormat="1" ht="16.5" customHeight="1">
      <c r="A159" s="35"/>
      <c r="B159" s="36"/>
      <c r="C159" s="215" t="s">
        <v>304</v>
      </c>
      <c r="D159" s="215" t="s">
        <v>196</v>
      </c>
      <c r="E159" s="216" t="s">
        <v>1118</v>
      </c>
      <c r="F159" s="217" t="s">
        <v>1119</v>
      </c>
      <c r="G159" s="218" t="s">
        <v>389</v>
      </c>
      <c r="H159" s="219">
        <v>156</v>
      </c>
      <c r="I159" s="220"/>
      <c r="J159" s="221">
        <f>ROUND(I159*H159,2)</f>
        <v>0</v>
      </c>
      <c r="K159" s="217" t="s">
        <v>165</v>
      </c>
      <c r="L159" s="222"/>
      <c r="M159" s="223" t="s">
        <v>19</v>
      </c>
      <c r="N159" s="224" t="s">
        <v>39</v>
      </c>
      <c r="O159" s="65"/>
      <c r="P159" s="188">
        <f>O159*H159</f>
        <v>0</v>
      </c>
      <c r="Q159" s="188">
        <v>2.5000000000000001E-4</v>
      </c>
      <c r="R159" s="188">
        <f>Q159*H159</f>
        <v>3.9E-2</v>
      </c>
      <c r="S159" s="188">
        <v>0</v>
      </c>
      <c r="T159" s="189">
        <f>S159*H159</f>
        <v>0</v>
      </c>
      <c r="U159" s="35"/>
      <c r="V159" s="35"/>
      <c r="W159" s="35"/>
      <c r="X159" s="35"/>
      <c r="Y159" s="35"/>
      <c r="Z159" s="35"/>
      <c r="AA159" s="35"/>
      <c r="AB159" s="35"/>
      <c r="AC159" s="35"/>
      <c r="AD159" s="35"/>
      <c r="AE159" s="35"/>
      <c r="AR159" s="190" t="s">
        <v>356</v>
      </c>
      <c r="AT159" s="190" t="s">
        <v>196</v>
      </c>
      <c r="AU159" s="190" t="s">
        <v>77</v>
      </c>
      <c r="AY159" s="18" t="s">
        <v>159</v>
      </c>
      <c r="BE159" s="191">
        <f>IF(N159="základní",J159,0)</f>
        <v>0</v>
      </c>
      <c r="BF159" s="191">
        <f>IF(N159="snížená",J159,0)</f>
        <v>0</v>
      </c>
      <c r="BG159" s="191">
        <f>IF(N159="zákl. přenesená",J159,0)</f>
        <v>0</v>
      </c>
      <c r="BH159" s="191">
        <f>IF(N159="sníž. přenesená",J159,0)</f>
        <v>0</v>
      </c>
      <c r="BI159" s="191">
        <f>IF(N159="nulová",J159,0)</f>
        <v>0</v>
      </c>
      <c r="BJ159" s="18" t="s">
        <v>75</v>
      </c>
      <c r="BK159" s="191">
        <f>ROUND(I159*H159,2)</f>
        <v>0</v>
      </c>
      <c r="BL159" s="18" t="s">
        <v>249</v>
      </c>
      <c r="BM159" s="190" t="s">
        <v>1120</v>
      </c>
    </row>
    <row r="160" spans="1:65" s="13" customFormat="1" ht="11.25">
      <c r="B160" s="192"/>
      <c r="C160" s="193"/>
      <c r="D160" s="194" t="s">
        <v>168</v>
      </c>
      <c r="E160" s="193"/>
      <c r="F160" s="196" t="s">
        <v>1121</v>
      </c>
      <c r="G160" s="193"/>
      <c r="H160" s="197">
        <v>156</v>
      </c>
      <c r="I160" s="198"/>
      <c r="J160" s="193"/>
      <c r="K160" s="193"/>
      <c r="L160" s="199"/>
      <c r="M160" s="200"/>
      <c r="N160" s="201"/>
      <c r="O160" s="201"/>
      <c r="P160" s="201"/>
      <c r="Q160" s="201"/>
      <c r="R160" s="201"/>
      <c r="S160" s="201"/>
      <c r="T160" s="202"/>
      <c r="AT160" s="203" t="s">
        <v>168</v>
      </c>
      <c r="AU160" s="203" t="s">
        <v>77</v>
      </c>
      <c r="AV160" s="13" t="s">
        <v>77</v>
      </c>
      <c r="AW160" s="13" t="s">
        <v>4</v>
      </c>
      <c r="AX160" s="13" t="s">
        <v>75</v>
      </c>
      <c r="AY160" s="203" t="s">
        <v>159</v>
      </c>
    </row>
    <row r="161" spans="1:65" s="2" customFormat="1" ht="16.5" customHeight="1">
      <c r="A161" s="35"/>
      <c r="B161" s="36"/>
      <c r="C161" s="215" t="s">
        <v>308</v>
      </c>
      <c r="D161" s="215" t="s">
        <v>196</v>
      </c>
      <c r="E161" s="216" t="s">
        <v>1122</v>
      </c>
      <c r="F161" s="217" t="s">
        <v>1123</v>
      </c>
      <c r="G161" s="218" t="s">
        <v>389</v>
      </c>
      <c r="H161" s="219">
        <v>14.4</v>
      </c>
      <c r="I161" s="220"/>
      <c r="J161" s="221">
        <f>ROUND(I161*H161,2)</f>
        <v>0</v>
      </c>
      <c r="K161" s="217" t="s">
        <v>165</v>
      </c>
      <c r="L161" s="222"/>
      <c r="M161" s="223" t="s">
        <v>19</v>
      </c>
      <c r="N161" s="224" t="s">
        <v>39</v>
      </c>
      <c r="O161" s="65"/>
      <c r="P161" s="188">
        <f>O161*H161</f>
        <v>0</v>
      </c>
      <c r="Q161" s="188">
        <v>3.1E-4</v>
      </c>
      <c r="R161" s="188">
        <f>Q161*H161</f>
        <v>4.4640000000000001E-3</v>
      </c>
      <c r="S161" s="188">
        <v>0</v>
      </c>
      <c r="T161" s="189">
        <f>S161*H161</f>
        <v>0</v>
      </c>
      <c r="U161" s="35"/>
      <c r="V161" s="35"/>
      <c r="W161" s="35"/>
      <c r="X161" s="35"/>
      <c r="Y161" s="35"/>
      <c r="Z161" s="35"/>
      <c r="AA161" s="35"/>
      <c r="AB161" s="35"/>
      <c r="AC161" s="35"/>
      <c r="AD161" s="35"/>
      <c r="AE161" s="35"/>
      <c r="AR161" s="190" t="s">
        <v>356</v>
      </c>
      <c r="AT161" s="190" t="s">
        <v>196</v>
      </c>
      <c r="AU161" s="190" t="s">
        <v>77</v>
      </c>
      <c r="AY161" s="18" t="s">
        <v>159</v>
      </c>
      <c r="BE161" s="191">
        <f>IF(N161="základní",J161,0)</f>
        <v>0</v>
      </c>
      <c r="BF161" s="191">
        <f>IF(N161="snížená",J161,0)</f>
        <v>0</v>
      </c>
      <c r="BG161" s="191">
        <f>IF(N161="zákl. přenesená",J161,0)</f>
        <v>0</v>
      </c>
      <c r="BH161" s="191">
        <f>IF(N161="sníž. přenesená",J161,0)</f>
        <v>0</v>
      </c>
      <c r="BI161" s="191">
        <f>IF(N161="nulová",J161,0)</f>
        <v>0</v>
      </c>
      <c r="BJ161" s="18" t="s">
        <v>75</v>
      </c>
      <c r="BK161" s="191">
        <f>ROUND(I161*H161,2)</f>
        <v>0</v>
      </c>
      <c r="BL161" s="18" t="s">
        <v>249</v>
      </c>
      <c r="BM161" s="190" t="s">
        <v>1124</v>
      </c>
    </row>
    <row r="162" spans="1:65" s="13" customFormat="1" ht="11.25">
      <c r="B162" s="192"/>
      <c r="C162" s="193"/>
      <c r="D162" s="194" t="s">
        <v>168</v>
      </c>
      <c r="E162" s="193"/>
      <c r="F162" s="196" t="s">
        <v>1125</v>
      </c>
      <c r="G162" s="193"/>
      <c r="H162" s="197">
        <v>14.4</v>
      </c>
      <c r="I162" s="198"/>
      <c r="J162" s="193"/>
      <c r="K162" s="193"/>
      <c r="L162" s="199"/>
      <c r="M162" s="200"/>
      <c r="N162" s="201"/>
      <c r="O162" s="201"/>
      <c r="P162" s="201"/>
      <c r="Q162" s="201"/>
      <c r="R162" s="201"/>
      <c r="S162" s="201"/>
      <c r="T162" s="202"/>
      <c r="AT162" s="203" t="s">
        <v>168</v>
      </c>
      <c r="AU162" s="203" t="s">
        <v>77</v>
      </c>
      <c r="AV162" s="13" t="s">
        <v>77</v>
      </c>
      <c r="AW162" s="13" t="s">
        <v>4</v>
      </c>
      <c r="AX162" s="13" t="s">
        <v>75</v>
      </c>
      <c r="AY162" s="203" t="s">
        <v>159</v>
      </c>
    </row>
    <row r="163" spans="1:65" s="2" customFormat="1" ht="16.5" customHeight="1">
      <c r="A163" s="35"/>
      <c r="B163" s="36"/>
      <c r="C163" s="215" t="s">
        <v>313</v>
      </c>
      <c r="D163" s="215" t="s">
        <v>196</v>
      </c>
      <c r="E163" s="216" t="s">
        <v>1126</v>
      </c>
      <c r="F163" s="217" t="s">
        <v>1127</v>
      </c>
      <c r="G163" s="218" t="s">
        <v>389</v>
      </c>
      <c r="H163" s="219">
        <v>9.6</v>
      </c>
      <c r="I163" s="220"/>
      <c r="J163" s="221">
        <f>ROUND(I163*H163,2)</f>
        <v>0</v>
      </c>
      <c r="K163" s="217" t="s">
        <v>165</v>
      </c>
      <c r="L163" s="222"/>
      <c r="M163" s="223" t="s">
        <v>19</v>
      </c>
      <c r="N163" s="224" t="s">
        <v>39</v>
      </c>
      <c r="O163" s="65"/>
      <c r="P163" s="188">
        <f>O163*H163</f>
        <v>0</v>
      </c>
      <c r="Q163" s="188">
        <v>3.6000000000000002E-4</v>
      </c>
      <c r="R163" s="188">
        <f>Q163*H163</f>
        <v>3.4560000000000003E-3</v>
      </c>
      <c r="S163" s="188">
        <v>0</v>
      </c>
      <c r="T163" s="189">
        <f>S163*H163</f>
        <v>0</v>
      </c>
      <c r="U163" s="35"/>
      <c r="V163" s="35"/>
      <c r="W163" s="35"/>
      <c r="X163" s="35"/>
      <c r="Y163" s="35"/>
      <c r="Z163" s="35"/>
      <c r="AA163" s="35"/>
      <c r="AB163" s="35"/>
      <c r="AC163" s="35"/>
      <c r="AD163" s="35"/>
      <c r="AE163" s="35"/>
      <c r="AR163" s="190" t="s">
        <v>356</v>
      </c>
      <c r="AT163" s="190" t="s">
        <v>196</v>
      </c>
      <c r="AU163" s="190" t="s">
        <v>77</v>
      </c>
      <c r="AY163" s="18" t="s">
        <v>159</v>
      </c>
      <c r="BE163" s="191">
        <f>IF(N163="základní",J163,0)</f>
        <v>0</v>
      </c>
      <c r="BF163" s="191">
        <f>IF(N163="snížená",J163,0)</f>
        <v>0</v>
      </c>
      <c r="BG163" s="191">
        <f>IF(N163="zákl. přenesená",J163,0)</f>
        <v>0</v>
      </c>
      <c r="BH163" s="191">
        <f>IF(N163="sníž. přenesená",J163,0)</f>
        <v>0</v>
      </c>
      <c r="BI163" s="191">
        <f>IF(N163="nulová",J163,0)</f>
        <v>0</v>
      </c>
      <c r="BJ163" s="18" t="s">
        <v>75</v>
      </c>
      <c r="BK163" s="191">
        <f>ROUND(I163*H163,2)</f>
        <v>0</v>
      </c>
      <c r="BL163" s="18" t="s">
        <v>249</v>
      </c>
      <c r="BM163" s="190" t="s">
        <v>1128</v>
      </c>
    </row>
    <row r="164" spans="1:65" s="13" customFormat="1" ht="11.25">
      <c r="B164" s="192"/>
      <c r="C164" s="193"/>
      <c r="D164" s="194" t="s">
        <v>168</v>
      </c>
      <c r="E164" s="193"/>
      <c r="F164" s="196" t="s">
        <v>1129</v>
      </c>
      <c r="G164" s="193"/>
      <c r="H164" s="197">
        <v>9.6</v>
      </c>
      <c r="I164" s="198"/>
      <c r="J164" s="193"/>
      <c r="K164" s="193"/>
      <c r="L164" s="199"/>
      <c r="M164" s="200"/>
      <c r="N164" s="201"/>
      <c r="O164" s="201"/>
      <c r="P164" s="201"/>
      <c r="Q164" s="201"/>
      <c r="R164" s="201"/>
      <c r="S164" s="201"/>
      <c r="T164" s="202"/>
      <c r="AT164" s="203" t="s">
        <v>168</v>
      </c>
      <c r="AU164" s="203" t="s">
        <v>77</v>
      </c>
      <c r="AV164" s="13" t="s">
        <v>77</v>
      </c>
      <c r="AW164" s="13" t="s">
        <v>4</v>
      </c>
      <c r="AX164" s="13" t="s">
        <v>75</v>
      </c>
      <c r="AY164" s="203" t="s">
        <v>159</v>
      </c>
    </row>
    <row r="165" spans="1:65" s="2" customFormat="1" ht="16.5" customHeight="1">
      <c r="A165" s="35"/>
      <c r="B165" s="36"/>
      <c r="C165" s="179" t="s">
        <v>328</v>
      </c>
      <c r="D165" s="179" t="s">
        <v>161</v>
      </c>
      <c r="E165" s="180" t="s">
        <v>1130</v>
      </c>
      <c r="F165" s="181" t="s">
        <v>1131</v>
      </c>
      <c r="G165" s="182" t="s">
        <v>223</v>
      </c>
      <c r="H165" s="183">
        <v>31.2</v>
      </c>
      <c r="I165" s="184"/>
      <c r="J165" s="185">
        <f>ROUND(I165*H165,2)</f>
        <v>0</v>
      </c>
      <c r="K165" s="181" t="s">
        <v>165</v>
      </c>
      <c r="L165" s="40"/>
      <c r="M165" s="186" t="s">
        <v>19</v>
      </c>
      <c r="N165" s="187" t="s">
        <v>39</v>
      </c>
      <c r="O165" s="65"/>
      <c r="P165" s="188">
        <f>O165*H165</f>
        <v>0</v>
      </c>
      <c r="Q165" s="188">
        <v>0</v>
      </c>
      <c r="R165" s="188">
        <f>Q165*H165</f>
        <v>0</v>
      </c>
      <c r="S165" s="188">
        <v>0</v>
      </c>
      <c r="T165" s="189">
        <f>S165*H165</f>
        <v>0</v>
      </c>
      <c r="U165" s="35"/>
      <c r="V165" s="35"/>
      <c r="W165" s="35"/>
      <c r="X165" s="35"/>
      <c r="Y165" s="35"/>
      <c r="Z165" s="35"/>
      <c r="AA165" s="35"/>
      <c r="AB165" s="35"/>
      <c r="AC165" s="35"/>
      <c r="AD165" s="35"/>
      <c r="AE165" s="35"/>
      <c r="AR165" s="190" t="s">
        <v>249</v>
      </c>
      <c r="AT165" s="190" t="s">
        <v>161</v>
      </c>
      <c r="AU165" s="190" t="s">
        <v>77</v>
      </c>
      <c r="AY165" s="18" t="s">
        <v>159</v>
      </c>
      <c r="BE165" s="191">
        <f>IF(N165="základní",J165,0)</f>
        <v>0</v>
      </c>
      <c r="BF165" s="191">
        <f>IF(N165="snížená",J165,0)</f>
        <v>0</v>
      </c>
      <c r="BG165" s="191">
        <f>IF(N165="zákl. přenesená",J165,0)</f>
        <v>0</v>
      </c>
      <c r="BH165" s="191">
        <f>IF(N165="sníž. přenesená",J165,0)</f>
        <v>0</v>
      </c>
      <c r="BI165" s="191">
        <f>IF(N165="nulová",J165,0)</f>
        <v>0</v>
      </c>
      <c r="BJ165" s="18" t="s">
        <v>75</v>
      </c>
      <c r="BK165" s="191">
        <f>ROUND(I165*H165,2)</f>
        <v>0</v>
      </c>
      <c r="BL165" s="18" t="s">
        <v>249</v>
      </c>
      <c r="BM165" s="190" t="s">
        <v>1132</v>
      </c>
    </row>
    <row r="166" spans="1:65" s="13" customFormat="1" ht="11.25">
      <c r="B166" s="192"/>
      <c r="C166" s="193"/>
      <c r="D166" s="194" t="s">
        <v>168</v>
      </c>
      <c r="E166" s="195" t="s">
        <v>19</v>
      </c>
      <c r="F166" s="196" t="s">
        <v>1089</v>
      </c>
      <c r="G166" s="193"/>
      <c r="H166" s="197">
        <v>31.2</v>
      </c>
      <c r="I166" s="198"/>
      <c r="J166" s="193"/>
      <c r="K166" s="193"/>
      <c r="L166" s="199"/>
      <c r="M166" s="200"/>
      <c r="N166" s="201"/>
      <c r="O166" s="201"/>
      <c r="P166" s="201"/>
      <c r="Q166" s="201"/>
      <c r="R166" s="201"/>
      <c r="S166" s="201"/>
      <c r="T166" s="202"/>
      <c r="AT166" s="203" t="s">
        <v>168</v>
      </c>
      <c r="AU166" s="203" t="s">
        <v>77</v>
      </c>
      <c r="AV166" s="13" t="s">
        <v>77</v>
      </c>
      <c r="AW166" s="13" t="s">
        <v>30</v>
      </c>
      <c r="AX166" s="13" t="s">
        <v>75</v>
      </c>
      <c r="AY166" s="203" t="s">
        <v>159</v>
      </c>
    </row>
    <row r="167" spans="1:65" s="2" customFormat="1" ht="16.5" customHeight="1">
      <c r="A167" s="35"/>
      <c r="B167" s="36"/>
      <c r="C167" s="215" t="s">
        <v>335</v>
      </c>
      <c r="D167" s="215" t="s">
        <v>196</v>
      </c>
      <c r="E167" s="216" t="s">
        <v>1133</v>
      </c>
      <c r="F167" s="217" t="s">
        <v>1134</v>
      </c>
      <c r="G167" s="218" t="s">
        <v>223</v>
      </c>
      <c r="H167" s="219">
        <v>31.2</v>
      </c>
      <c r="I167" s="220"/>
      <c r="J167" s="221">
        <f>ROUND(I167*H167,2)</f>
        <v>0</v>
      </c>
      <c r="K167" s="217" t="s">
        <v>165</v>
      </c>
      <c r="L167" s="222"/>
      <c r="M167" s="223" t="s">
        <v>19</v>
      </c>
      <c r="N167" s="224" t="s">
        <v>39</v>
      </c>
      <c r="O167" s="65"/>
      <c r="P167" s="188">
        <f>O167*H167</f>
        <v>0</v>
      </c>
      <c r="Q167" s="188">
        <v>1.5499999999999999E-3</v>
      </c>
      <c r="R167" s="188">
        <f>Q167*H167</f>
        <v>4.836E-2</v>
      </c>
      <c r="S167" s="188">
        <v>0</v>
      </c>
      <c r="T167" s="189">
        <f>S167*H167</f>
        <v>0</v>
      </c>
      <c r="U167" s="35"/>
      <c r="V167" s="35"/>
      <c r="W167" s="35"/>
      <c r="X167" s="35"/>
      <c r="Y167" s="35"/>
      <c r="Z167" s="35"/>
      <c r="AA167" s="35"/>
      <c r="AB167" s="35"/>
      <c r="AC167" s="35"/>
      <c r="AD167" s="35"/>
      <c r="AE167" s="35"/>
      <c r="AR167" s="190" t="s">
        <v>356</v>
      </c>
      <c r="AT167" s="190" t="s">
        <v>196</v>
      </c>
      <c r="AU167" s="190" t="s">
        <v>77</v>
      </c>
      <c r="AY167" s="18" t="s">
        <v>159</v>
      </c>
      <c r="BE167" s="191">
        <f>IF(N167="základní",J167,0)</f>
        <v>0</v>
      </c>
      <c r="BF167" s="191">
        <f>IF(N167="snížená",J167,0)</f>
        <v>0</v>
      </c>
      <c r="BG167" s="191">
        <f>IF(N167="zákl. přenesená",J167,0)</f>
        <v>0</v>
      </c>
      <c r="BH167" s="191">
        <f>IF(N167="sníž. přenesená",J167,0)</f>
        <v>0</v>
      </c>
      <c r="BI167" s="191">
        <f>IF(N167="nulová",J167,0)</f>
        <v>0</v>
      </c>
      <c r="BJ167" s="18" t="s">
        <v>75</v>
      </c>
      <c r="BK167" s="191">
        <f>ROUND(I167*H167,2)</f>
        <v>0</v>
      </c>
      <c r="BL167" s="18" t="s">
        <v>249</v>
      </c>
      <c r="BM167" s="190" t="s">
        <v>1135</v>
      </c>
    </row>
    <row r="168" spans="1:65" s="2" customFormat="1" ht="16.5" customHeight="1">
      <c r="A168" s="35"/>
      <c r="B168" s="36"/>
      <c r="C168" s="215" t="s">
        <v>343</v>
      </c>
      <c r="D168" s="215" t="s">
        <v>196</v>
      </c>
      <c r="E168" s="216" t="s">
        <v>1136</v>
      </c>
      <c r="F168" s="217" t="s">
        <v>1137</v>
      </c>
      <c r="G168" s="218" t="s">
        <v>389</v>
      </c>
      <c r="H168" s="219">
        <v>32</v>
      </c>
      <c r="I168" s="220"/>
      <c r="J168" s="221">
        <f>ROUND(I168*H168,2)</f>
        <v>0</v>
      </c>
      <c r="K168" s="217" t="s">
        <v>165</v>
      </c>
      <c r="L168" s="222"/>
      <c r="M168" s="223" t="s">
        <v>19</v>
      </c>
      <c r="N168" s="224" t="s">
        <v>39</v>
      </c>
      <c r="O168" s="65"/>
      <c r="P168" s="188">
        <f>O168*H168</f>
        <v>0</v>
      </c>
      <c r="Q168" s="188">
        <v>2.5000000000000001E-4</v>
      </c>
      <c r="R168" s="188">
        <f>Q168*H168</f>
        <v>8.0000000000000002E-3</v>
      </c>
      <c r="S168" s="188">
        <v>0</v>
      </c>
      <c r="T168" s="189">
        <f>S168*H168</f>
        <v>0</v>
      </c>
      <c r="U168" s="35"/>
      <c r="V168" s="35"/>
      <c r="W168" s="35"/>
      <c r="X168" s="35"/>
      <c r="Y168" s="35"/>
      <c r="Z168" s="35"/>
      <c r="AA168" s="35"/>
      <c r="AB168" s="35"/>
      <c r="AC168" s="35"/>
      <c r="AD168" s="35"/>
      <c r="AE168" s="35"/>
      <c r="AR168" s="190" t="s">
        <v>356</v>
      </c>
      <c r="AT168" s="190" t="s">
        <v>196</v>
      </c>
      <c r="AU168" s="190" t="s">
        <v>77</v>
      </c>
      <c r="AY168" s="18" t="s">
        <v>159</v>
      </c>
      <c r="BE168" s="191">
        <f>IF(N168="základní",J168,0)</f>
        <v>0</v>
      </c>
      <c r="BF168" s="191">
        <f>IF(N168="snížená",J168,0)</f>
        <v>0</v>
      </c>
      <c r="BG168" s="191">
        <f>IF(N168="zákl. přenesená",J168,0)</f>
        <v>0</v>
      </c>
      <c r="BH168" s="191">
        <f>IF(N168="sníž. přenesená",J168,0)</f>
        <v>0</v>
      </c>
      <c r="BI168" s="191">
        <f>IF(N168="nulová",J168,0)</f>
        <v>0</v>
      </c>
      <c r="BJ168" s="18" t="s">
        <v>75</v>
      </c>
      <c r="BK168" s="191">
        <f>ROUND(I168*H168,2)</f>
        <v>0</v>
      </c>
      <c r="BL168" s="18" t="s">
        <v>249</v>
      </c>
      <c r="BM168" s="190" t="s">
        <v>1138</v>
      </c>
    </row>
    <row r="169" spans="1:65" s="2" customFormat="1" ht="48">
      <c r="A169" s="35"/>
      <c r="B169" s="36"/>
      <c r="C169" s="179" t="s">
        <v>347</v>
      </c>
      <c r="D169" s="179" t="s">
        <v>161</v>
      </c>
      <c r="E169" s="180" t="s">
        <v>766</v>
      </c>
      <c r="F169" s="181" t="s">
        <v>767</v>
      </c>
      <c r="G169" s="182" t="s">
        <v>199</v>
      </c>
      <c r="H169" s="183">
        <v>0.19</v>
      </c>
      <c r="I169" s="184"/>
      <c r="J169" s="185">
        <f>ROUND(I169*H169,2)</f>
        <v>0</v>
      </c>
      <c r="K169" s="181" t="s">
        <v>165</v>
      </c>
      <c r="L169" s="40"/>
      <c r="M169" s="186" t="s">
        <v>19</v>
      </c>
      <c r="N169" s="187" t="s">
        <v>39</v>
      </c>
      <c r="O169" s="65"/>
      <c r="P169" s="188">
        <f>O169*H169</f>
        <v>0</v>
      </c>
      <c r="Q169" s="188">
        <v>0</v>
      </c>
      <c r="R169" s="188">
        <f>Q169*H169</f>
        <v>0</v>
      </c>
      <c r="S169" s="188">
        <v>0</v>
      </c>
      <c r="T169" s="189">
        <f>S169*H169</f>
        <v>0</v>
      </c>
      <c r="U169" s="35"/>
      <c r="V169" s="35"/>
      <c r="W169" s="35"/>
      <c r="X169" s="35"/>
      <c r="Y169" s="35"/>
      <c r="Z169" s="35"/>
      <c r="AA169" s="35"/>
      <c r="AB169" s="35"/>
      <c r="AC169" s="35"/>
      <c r="AD169" s="35"/>
      <c r="AE169" s="35"/>
      <c r="AR169" s="190" t="s">
        <v>249</v>
      </c>
      <c r="AT169" s="190" t="s">
        <v>161</v>
      </c>
      <c r="AU169" s="190" t="s">
        <v>77</v>
      </c>
      <c r="AY169" s="18" t="s">
        <v>159</v>
      </c>
      <c r="BE169" s="191">
        <f>IF(N169="základní",J169,0)</f>
        <v>0</v>
      </c>
      <c r="BF169" s="191">
        <f>IF(N169="snížená",J169,0)</f>
        <v>0</v>
      </c>
      <c r="BG169" s="191">
        <f>IF(N169="zákl. přenesená",J169,0)</f>
        <v>0</v>
      </c>
      <c r="BH169" s="191">
        <f>IF(N169="sníž. přenesená",J169,0)</f>
        <v>0</v>
      </c>
      <c r="BI169" s="191">
        <f>IF(N169="nulová",J169,0)</f>
        <v>0</v>
      </c>
      <c r="BJ169" s="18" t="s">
        <v>75</v>
      </c>
      <c r="BK169" s="191">
        <f>ROUND(I169*H169,2)</f>
        <v>0</v>
      </c>
      <c r="BL169" s="18" t="s">
        <v>249</v>
      </c>
      <c r="BM169" s="190" t="s">
        <v>1139</v>
      </c>
    </row>
    <row r="170" spans="1:65" s="12" customFormat="1" ht="22.9" customHeight="1">
      <c r="B170" s="163"/>
      <c r="C170" s="164"/>
      <c r="D170" s="165" t="s">
        <v>67</v>
      </c>
      <c r="E170" s="177" t="s">
        <v>1140</v>
      </c>
      <c r="F170" s="177" t="s">
        <v>1141</v>
      </c>
      <c r="G170" s="164"/>
      <c r="H170" s="164"/>
      <c r="I170" s="167"/>
      <c r="J170" s="178">
        <f>BK170</f>
        <v>0</v>
      </c>
      <c r="K170" s="164"/>
      <c r="L170" s="169"/>
      <c r="M170" s="170"/>
      <c r="N170" s="171"/>
      <c r="O170" s="171"/>
      <c r="P170" s="172">
        <f>SUM(P171:P212)</f>
        <v>0</v>
      </c>
      <c r="Q170" s="171"/>
      <c r="R170" s="172">
        <f>SUM(R171:R212)</f>
        <v>14.576902660000002</v>
      </c>
      <c r="S170" s="171"/>
      <c r="T170" s="173">
        <f>SUM(T171:T212)</f>
        <v>2.962898</v>
      </c>
      <c r="AR170" s="174" t="s">
        <v>77</v>
      </c>
      <c r="AT170" s="175" t="s">
        <v>67</v>
      </c>
      <c r="AU170" s="175" t="s">
        <v>75</v>
      </c>
      <c r="AY170" s="174" t="s">
        <v>159</v>
      </c>
      <c r="BK170" s="176">
        <f>SUM(BK171:BK212)</f>
        <v>0</v>
      </c>
    </row>
    <row r="171" spans="1:65" s="2" customFormat="1" ht="21.75" customHeight="1">
      <c r="A171" s="35"/>
      <c r="B171" s="36"/>
      <c r="C171" s="179" t="s">
        <v>351</v>
      </c>
      <c r="D171" s="179" t="s">
        <v>161</v>
      </c>
      <c r="E171" s="180" t="s">
        <v>1142</v>
      </c>
      <c r="F171" s="181" t="s">
        <v>1143</v>
      </c>
      <c r="G171" s="182" t="s">
        <v>1027</v>
      </c>
      <c r="H171" s="183">
        <v>7</v>
      </c>
      <c r="I171" s="184"/>
      <c r="J171" s="185">
        <f>ROUND(I171*H171,2)</f>
        <v>0</v>
      </c>
      <c r="K171" s="181" t="s">
        <v>19</v>
      </c>
      <c r="L171" s="40"/>
      <c r="M171" s="186" t="s">
        <v>19</v>
      </c>
      <c r="N171" s="187" t="s">
        <v>39</v>
      </c>
      <c r="O171" s="65"/>
      <c r="P171" s="188">
        <f>O171*H171</f>
        <v>0</v>
      </c>
      <c r="Q171" s="188">
        <v>0</v>
      </c>
      <c r="R171" s="188">
        <f>Q171*H171</f>
        <v>0</v>
      </c>
      <c r="S171" s="188">
        <v>0</v>
      </c>
      <c r="T171" s="189">
        <f>S171*H171</f>
        <v>0</v>
      </c>
      <c r="U171" s="35"/>
      <c r="V171" s="35"/>
      <c r="W171" s="35"/>
      <c r="X171" s="35"/>
      <c r="Y171" s="35"/>
      <c r="Z171" s="35"/>
      <c r="AA171" s="35"/>
      <c r="AB171" s="35"/>
      <c r="AC171" s="35"/>
      <c r="AD171" s="35"/>
      <c r="AE171" s="35"/>
      <c r="AR171" s="190" t="s">
        <v>249</v>
      </c>
      <c r="AT171" s="190" t="s">
        <v>161</v>
      </c>
      <c r="AU171" s="190" t="s">
        <v>77</v>
      </c>
      <c r="AY171" s="18" t="s">
        <v>159</v>
      </c>
      <c r="BE171" s="191">
        <f>IF(N171="základní",J171,0)</f>
        <v>0</v>
      </c>
      <c r="BF171" s="191">
        <f>IF(N171="snížená",J171,0)</f>
        <v>0</v>
      </c>
      <c r="BG171" s="191">
        <f>IF(N171="zákl. přenesená",J171,0)</f>
        <v>0</v>
      </c>
      <c r="BH171" s="191">
        <f>IF(N171="sníž. přenesená",J171,0)</f>
        <v>0</v>
      </c>
      <c r="BI171" s="191">
        <f>IF(N171="nulová",J171,0)</f>
        <v>0</v>
      </c>
      <c r="BJ171" s="18" t="s">
        <v>75</v>
      </c>
      <c r="BK171" s="191">
        <f>ROUND(I171*H171,2)</f>
        <v>0</v>
      </c>
      <c r="BL171" s="18" t="s">
        <v>249</v>
      </c>
      <c r="BM171" s="190" t="s">
        <v>1144</v>
      </c>
    </row>
    <row r="172" spans="1:65" s="2" customFormat="1" ht="24">
      <c r="A172" s="35"/>
      <c r="B172" s="36"/>
      <c r="C172" s="179" t="s">
        <v>356</v>
      </c>
      <c r="D172" s="179" t="s">
        <v>161</v>
      </c>
      <c r="E172" s="180" t="s">
        <v>1145</v>
      </c>
      <c r="F172" s="181" t="s">
        <v>1146</v>
      </c>
      <c r="G172" s="182" t="s">
        <v>164</v>
      </c>
      <c r="H172" s="183">
        <v>311.88400000000001</v>
      </c>
      <c r="I172" s="184"/>
      <c r="J172" s="185">
        <f>ROUND(I172*H172,2)</f>
        <v>0</v>
      </c>
      <c r="K172" s="181" t="s">
        <v>165</v>
      </c>
      <c r="L172" s="40"/>
      <c r="M172" s="186" t="s">
        <v>19</v>
      </c>
      <c r="N172" s="187" t="s">
        <v>39</v>
      </c>
      <c r="O172" s="65"/>
      <c r="P172" s="188">
        <f>O172*H172</f>
        <v>0</v>
      </c>
      <c r="Q172" s="188">
        <v>0</v>
      </c>
      <c r="R172" s="188">
        <f>Q172*H172</f>
        <v>0</v>
      </c>
      <c r="S172" s="188">
        <v>0</v>
      </c>
      <c r="T172" s="189">
        <f>S172*H172</f>
        <v>0</v>
      </c>
      <c r="U172" s="35"/>
      <c r="V172" s="35"/>
      <c r="W172" s="35"/>
      <c r="X172" s="35"/>
      <c r="Y172" s="35"/>
      <c r="Z172" s="35"/>
      <c r="AA172" s="35"/>
      <c r="AB172" s="35"/>
      <c r="AC172" s="35"/>
      <c r="AD172" s="35"/>
      <c r="AE172" s="35"/>
      <c r="AR172" s="190" t="s">
        <v>249</v>
      </c>
      <c r="AT172" s="190" t="s">
        <v>161</v>
      </c>
      <c r="AU172" s="190" t="s">
        <v>77</v>
      </c>
      <c r="AY172" s="18" t="s">
        <v>159</v>
      </c>
      <c r="BE172" s="191">
        <f>IF(N172="základní",J172,0)</f>
        <v>0</v>
      </c>
      <c r="BF172" s="191">
        <f>IF(N172="snížená",J172,0)</f>
        <v>0</v>
      </c>
      <c r="BG172" s="191">
        <f>IF(N172="zákl. přenesená",J172,0)</f>
        <v>0</v>
      </c>
      <c r="BH172" s="191">
        <f>IF(N172="sníž. přenesená",J172,0)</f>
        <v>0</v>
      </c>
      <c r="BI172" s="191">
        <f>IF(N172="nulová",J172,0)</f>
        <v>0</v>
      </c>
      <c r="BJ172" s="18" t="s">
        <v>75</v>
      </c>
      <c r="BK172" s="191">
        <f>ROUND(I172*H172,2)</f>
        <v>0</v>
      </c>
      <c r="BL172" s="18" t="s">
        <v>249</v>
      </c>
      <c r="BM172" s="190" t="s">
        <v>1147</v>
      </c>
    </row>
    <row r="173" spans="1:65" s="2" customFormat="1" ht="24.2" customHeight="1">
      <c r="A173" s="35"/>
      <c r="B173" s="36"/>
      <c r="C173" s="215" t="s">
        <v>365</v>
      </c>
      <c r="D173" s="215" t="s">
        <v>196</v>
      </c>
      <c r="E173" s="216" t="s">
        <v>1148</v>
      </c>
      <c r="F173" s="217" t="s">
        <v>1149</v>
      </c>
      <c r="G173" s="218" t="s">
        <v>389</v>
      </c>
      <c r="H173" s="219">
        <v>4657.9880000000003</v>
      </c>
      <c r="I173" s="220"/>
      <c r="J173" s="221">
        <f>ROUND(I173*H173,2)</f>
        <v>0</v>
      </c>
      <c r="K173" s="217" t="s">
        <v>19</v>
      </c>
      <c r="L173" s="222"/>
      <c r="M173" s="223" t="s">
        <v>19</v>
      </c>
      <c r="N173" s="224" t="s">
        <v>39</v>
      </c>
      <c r="O173" s="65"/>
      <c r="P173" s="188">
        <f>O173*H173</f>
        <v>0</v>
      </c>
      <c r="Q173" s="188">
        <v>2.8999999999999998E-3</v>
      </c>
      <c r="R173" s="188">
        <f>Q173*H173</f>
        <v>13.508165200000001</v>
      </c>
      <c r="S173" s="188">
        <v>0</v>
      </c>
      <c r="T173" s="189">
        <f>S173*H173</f>
        <v>0</v>
      </c>
      <c r="U173" s="35"/>
      <c r="V173" s="35"/>
      <c r="W173" s="35"/>
      <c r="X173" s="35"/>
      <c r="Y173" s="35"/>
      <c r="Z173" s="35"/>
      <c r="AA173" s="35"/>
      <c r="AB173" s="35"/>
      <c r="AC173" s="35"/>
      <c r="AD173" s="35"/>
      <c r="AE173" s="35"/>
      <c r="AR173" s="190" t="s">
        <v>356</v>
      </c>
      <c r="AT173" s="190" t="s">
        <v>196</v>
      </c>
      <c r="AU173" s="190" t="s">
        <v>77</v>
      </c>
      <c r="AY173" s="18" t="s">
        <v>159</v>
      </c>
      <c r="BE173" s="191">
        <f>IF(N173="základní",J173,0)</f>
        <v>0</v>
      </c>
      <c r="BF173" s="191">
        <f>IF(N173="snížená",J173,0)</f>
        <v>0</v>
      </c>
      <c r="BG173" s="191">
        <f>IF(N173="zákl. přenesená",J173,0)</f>
        <v>0</v>
      </c>
      <c r="BH173" s="191">
        <f>IF(N173="sníž. přenesená",J173,0)</f>
        <v>0</v>
      </c>
      <c r="BI173" s="191">
        <f>IF(N173="nulová",J173,0)</f>
        <v>0</v>
      </c>
      <c r="BJ173" s="18" t="s">
        <v>75</v>
      </c>
      <c r="BK173" s="191">
        <f>ROUND(I173*H173,2)</f>
        <v>0</v>
      </c>
      <c r="BL173" s="18" t="s">
        <v>249</v>
      </c>
      <c r="BM173" s="190" t="s">
        <v>1150</v>
      </c>
    </row>
    <row r="174" spans="1:65" s="13" customFormat="1" ht="11.25">
      <c r="B174" s="192"/>
      <c r="C174" s="193"/>
      <c r="D174" s="194" t="s">
        <v>168</v>
      </c>
      <c r="E174" s="195" t="s">
        <v>19</v>
      </c>
      <c r="F174" s="196" t="s">
        <v>1151</v>
      </c>
      <c r="G174" s="193"/>
      <c r="H174" s="197">
        <v>311.88400000000001</v>
      </c>
      <c r="I174" s="198"/>
      <c r="J174" s="193"/>
      <c r="K174" s="193"/>
      <c r="L174" s="199"/>
      <c r="M174" s="200"/>
      <c r="N174" s="201"/>
      <c r="O174" s="201"/>
      <c r="P174" s="201"/>
      <c r="Q174" s="201"/>
      <c r="R174" s="201"/>
      <c r="S174" s="201"/>
      <c r="T174" s="202"/>
      <c r="AT174" s="203" t="s">
        <v>168</v>
      </c>
      <c r="AU174" s="203" t="s">
        <v>77</v>
      </c>
      <c r="AV174" s="13" t="s">
        <v>77</v>
      </c>
      <c r="AW174" s="13" t="s">
        <v>30</v>
      </c>
      <c r="AX174" s="13" t="s">
        <v>75</v>
      </c>
      <c r="AY174" s="203" t="s">
        <v>159</v>
      </c>
    </row>
    <row r="175" spans="1:65" s="13" customFormat="1" ht="11.25">
      <c r="B175" s="192"/>
      <c r="C175" s="193"/>
      <c r="D175" s="194" t="s">
        <v>168</v>
      </c>
      <c r="E175" s="193"/>
      <c r="F175" s="196" t="s">
        <v>1152</v>
      </c>
      <c r="G175" s="193"/>
      <c r="H175" s="197">
        <v>4657.9880000000003</v>
      </c>
      <c r="I175" s="198"/>
      <c r="J175" s="193"/>
      <c r="K175" s="193"/>
      <c r="L175" s="199"/>
      <c r="M175" s="200"/>
      <c r="N175" s="201"/>
      <c r="O175" s="201"/>
      <c r="P175" s="201"/>
      <c r="Q175" s="201"/>
      <c r="R175" s="201"/>
      <c r="S175" s="201"/>
      <c r="T175" s="202"/>
      <c r="AT175" s="203" t="s">
        <v>168</v>
      </c>
      <c r="AU175" s="203" t="s">
        <v>77</v>
      </c>
      <c r="AV175" s="13" t="s">
        <v>77</v>
      </c>
      <c r="AW175" s="13" t="s">
        <v>4</v>
      </c>
      <c r="AX175" s="13" t="s">
        <v>75</v>
      </c>
      <c r="AY175" s="203" t="s">
        <v>159</v>
      </c>
    </row>
    <row r="176" spans="1:65" s="2" customFormat="1" ht="33" customHeight="1">
      <c r="A176" s="35"/>
      <c r="B176" s="36"/>
      <c r="C176" s="179" t="s">
        <v>375</v>
      </c>
      <c r="D176" s="179" t="s">
        <v>161</v>
      </c>
      <c r="E176" s="180" t="s">
        <v>1153</v>
      </c>
      <c r="F176" s="181" t="s">
        <v>1154</v>
      </c>
      <c r="G176" s="182" t="s">
        <v>223</v>
      </c>
      <c r="H176" s="183">
        <v>32.93</v>
      </c>
      <c r="I176" s="184"/>
      <c r="J176" s="185">
        <f>ROUND(I176*H176,2)</f>
        <v>0</v>
      </c>
      <c r="K176" s="181" t="s">
        <v>165</v>
      </c>
      <c r="L176" s="40"/>
      <c r="M176" s="186" t="s">
        <v>19</v>
      </c>
      <c r="N176" s="187" t="s">
        <v>39</v>
      </c>
      <c r="O176" s="65"/>
      <c r="P176" s="188">
        <f>O176*H176</f>
        <v>0</v>
      </c>
      <c r="Q176" s="188">
        <v>1.25E-3</v>
      </c>
      <c r="R176" s="188">
        <f>Q176*H176</f>
        <v>4.1162499999999998E-2</v>
      </c>
      <c r="S176" s="188">
        <v>0</v>
      </c>
      <c r="T176" s="189">
        <f>S176*H176</f>
        <v>0</v>
      </c>
      <c r="U176" s="35"/>
      <c r="V176" s="35"/>
      <c r="W176" s="35"/>
      <c r="X176" s="35"/>
      <c r="Y176" s="35"/>
      <c r="Z176" s="35"/>
      <c r="AA176" s="35"/>
      <c r="AB176" s="35"/>
      <c r="AC176" s="35"/>
      <c r="AD176" s="35"/>
      <c r="AE176" s="35"/>
      <c r="AR176" s="190" t="s">
        <v>249</v>
      </c>
      <c r="AT176" s="190" t="s">
        <v>161</v>
      </c>
      <c r="AU176" s="190" t="s">
        <v>77</v>
      </c>
      <c r="AY176" s="18" t="s">
        <v>159</v>
      </c>
      <c r="BE176" s="191">
        <f>IF(N176="základní",J176,0)</f>
        <v>0</v>
      </c>
      <c r="BF176" s="191">
        <f>IF(N176="snížená",J176,0)</f>
        <v>0</v>
      </c>
      <c r="BG176" s="191">
        <f>IF(N176="zákl. přenesená",J176,0)</f>
        <v>0</v>
      </c>
      <c r="BH176" s="191">
        <f>IF(N176="sníž. přenesená",J176,0)</f>
        <v>0</v>
      </c>
      <c r="BI176" s="191">
        <f>IF(N176="nulová",J176,0)</f>
        <v>0</v>
      </c>
      <c r="BJ176" s="18" t="s">
        <v>75</v>
      </c>
      <c r="BK176" s="191">
        <f>ROUND(I176*H176,2)</f>
        <v>0</v>
      </c>
      <c r="BL176" s="18" t="s">
        <v>249</v>
      </c>
      <c r="BM176" s="190" t="s">
        <v>1155</v>
      </c>
    </row>
    <row r="177" spans="1:65" s="13" customFormat="1" ht="11.25">
      <c r="B177" s="192"/>
      <c r="C177" s="193"/>
      <c r="D177" s="194" t="s">
        <v>168</v>
      </c>
      <c r="E177" s="195" t="s">
        <v>19</v>
      </c>
      <c r="F177" s="196" t="s">
        <v>1156</v>
      </c>
      <c r="G177" s="193"/>
      <c r="H177" s="197">
        <v>32.93</v>
      </c>
      <c r="I177" s="198"/>
      <c r="J177" s="193"/>
      <c r="K177" s="193"/>
      <c r="L177" s="199"/>
      <c r="M177" s="200"/>
      <c r="N177" s="201"/>
      <c r="O177" s="201"/>
      <c r="P177" s="201"/>
      <c r="Q177" s="201"/>
      <c r="R177" s="201"/>
      <c r="S177" s="201"/>
      <c r="T177" s="202"/>
      <c r="AT177" s="203" t="s">
        <v>168</v>
      </c>
      <c r="AU177" s="203" t="s">
        <v>77</v>
      </c>
      <c r="AV177" s="13" t="s">
        <v>77</v>
      </c>
      <c r="AW177" s="13" t="s">
        <v>30</v>
      </c>
      <c r="AX177" s="13" t="s">
        <v>75</v>
      </c>
      <c r="AY177" s="203" t="s">
        <v>159</v>
      </c>
    </row>
    <row r="178" spans="1:65" s="2" customFormat="1" ht="16.5" customHeight="1">
      <c r="A178" s="35"/>
      <c r="B178" s="36"/>
      <c r="C178" s="215" t="s">
        <v>380</v>
      </c>
      <c r="D178" s="215" t="s">
        <v>196</v>
      </c>
      <c r="E178" s="216" t="s">
        <v>1157</v>
      </c>
      <c r="F178" s="217" t="s">
        <v>1158</v>
      </c>
      <c r="G178" s="218" t="s">
        <v>389</v>
      </c>
      <c r="H178" s="219">
        <v>106.84099999999999</v>
      </c>
      <c r="I178" s="220"/>
      <c r="J178" s="221">
        <f>ROUND(I178*H178,2)</f>
        <v>0</v>
      </c>
      <c r="K178" s="217" t="s">
        <v>165</v>
      </c>
      <c r="L178" s="222"/>
      <c r="M178" s="223" t="s">
        <v>19</v>
      </c>
      <c r="N178" s="224" t="s">
        <v>39</v>
      </c>
      <c r="O178" s="65"/>
      <c r="P178" s="188">
        <f>O178*H178</f>
        <v>0</v>
      </c>
      <c r="Q178" s="188">
        <v>3.2000000000000002E-3</v>
      </c>
      <c r="R178" s="188">
        <f>Q178*H178</f>
        <v>0.34189120000000001</v>
      </c>
      <c r="S178" s="188">
        <v>0</v>
      </c>
      <c r="T178" s="189">
        <f>S178*H178</f>
        <v>0</v>
      </c>
      <c r="U178" s="35"/>
      <c r="V178" s="35"/>
      <c r="W178" s="35"/>
      <c r="X178" s="35"/>
      <c r="Y178" s="35"/>
      <c r="Z178" s="35"/>
      <c r="AA178" s="35"/>
      <c r="AB178" s="35"/>
      <c r="AC178" s="35"/>
      <c r="AD178" s="35"/>
      <c r="AE178" s="35"/>
      <c r="AR178" s="190" t="s">
        <v>356</v>
      </c>
      <c r="AT178" s="190" t="s">
        <v>196</v>
      </c>
      <c r="AU178" s="190" t="s">
        <v>77</v>
      </c>
      <c r="AY178" s="18" t="s">
        <v>159</v>
      </c>
      <c r="BE178" s="191">
        <f>IF(N178="základní",J178,0)</f>
        <v>0</v>
      </c>
      <c r="BF178" s="191">
        <f>IF(N178="snížená",J178,0)</f>
        <v>0</v>
      </c>
      <c r="BG178" s="191">
        <f>IF(N178="zákl. přenesená",J178,0)</f>
        <v>0</v>
      </c>
      <c r="BH178" s="191">
        <f>IF(N178="sníž. přenesená",J178,0)</f>
        <v>0</v>
      </c>
      <c r="BI178" s="191">
        <f>IF(N178="nulová",J178,0)</f>
        <v>0</v>
      </c>
      <c r="BJ178" s="18" t="s">
        <v>75</v>
      </c>
      <c r="BK178" s="191">
        <f>ROUND(I178*H178,2)</f>
        <v>0</v>
      </c>
      <c r="BL178" s="18" t="s">
        <v>249</v>
      </c>
      <c r="BM178" s="190" t="s">
        <v>1159</v>
      </c>
    </row>
    <row r="179" spans="1:65" s="13" customFormat="1" ht="11.25">
      <c r="B179" s="192"/>
      <c r="C179" s="193"/>
      <c r="D179" s="194" t="s">
        <v>168</v>
      </c>
      <c r="E179" s="193"/>
      <c r="F179" s="196" t="s">
        <v>1160</v>
      </c>
      <c r="G179" s="193"/>
      <c r="H179" s="197">
        <v>106.84099999999999</v>
      </c>
      <c r="I179" s="198"/>
      <c r="J179" s="193"/>
      <c r="K179" s="193"/>
      <c r="L179" s="199"/>
      <c r="M179" s="200"/>
      <c r="N179" s="201"/>
      <c r="O179" s="201"/>
      <c r="P179" s="201"/>
      <c r="Q179" s="201"/>
      <c r="R179" s="201"/>
      <c r="S179" s="201"/>
      <c r="T179" s="202"/>
      <c r="AT179" s="203" t="s">
        <v>168</v>
      </c>
      <c r="AU179" s="203" t="s">
        <v>77</v>
      </c>
      <c r="AV179" s="13" t="s">
        <v>77</v>
      </c>
      <c r="AW179" s="13" t="s">
        <v>4</v>
      </c>
      <c r="AX179" s="13" t="s">
        <v>75</v>
      </c>
      <c r="AY179" s="203" t="s">
        <v>159</v>
      </c>
    </row>
    <row r="180" spans="1:65" s="2" customFormat="1" ht="24">
      <c r="A180" s="35"/>
      <c r="B180" s="36"/>
      <c r="C180" s="179" t="s">
        <v>386</v>
      </c>
      <c r="D180" s="179" t="s">
        <v>161</v>
      </c>
      <c r="E180" s="180" t="s">
        <v>1161</v>
      </c>
      <c r="F180" s="181" t="s">
        <v>1162</v>
      </c>
      <c r="G180" s="182" t="s">
        <v>223</v>
      </c>
      <c r="H180" s="183">
        <v>17</v>
      </c>
      <c r="I180" s="184"/>
      <c r="J180" s="185">
        <f>ROUND(I180*H180,2)</f>
        <v>0</v>
      </c>
      <c r="K180" s="181" t="s">
        <v>165</v>
      </c>
      <c r="L180" s="40"/>
      <c r="M180" s="186" t="s">
        <v>19</v>
      </c>
      <c r="N180" s="187" t="s">
        <v>39</v>
      </c>
      <c r="O180" s="65"/>
      <c r="P180" s="188">
        <f>O180*H180</f>
        <v>0</v>
      </c>
      <c r="Q180" s="188">
        <v>1.0000000000000001E-5</v>
      </c>
      <c r="R180" s="188">
        <f>Q180*H180</f>
        <v>1.7000000000000001E-4</v>
      </c>
      <c r="S180" s="188">
        <v>0</v>
      </c>
      <c r="T180" s="189">
        <f>S180*H180</f>
        <v>0</v>
      </c>
      <c r="U180" s="35"/>
      <c r="V180" s="35"/>
      <c r="W180" s="35"/>
      <c r="X180" s="35"/>
      <c r="Y180" s="35"/>
      <c r="Z180" s="35"/>
      <c r="AA180" s="35"/>
      <c r="AB180" s="35"/>
      <c r="AC180" s="35"/>
      <c r="AD180" s="35"/>
      <c r="AE180" s="35"/>
      <c r="AR180" s="190" t="s">
        <v>249</v>
      </c>
      <c r="AT180" s="190" t="s">
        <v>161</v>
      </c>
      <c r="AU180" s="190" t="s">
        <v>77</v>
      </c>
      <c r="AY180" s="18" t="s">
        <v>159</v>
      </c>
      <c r="BE180" s="191">
        <f>IF(N180="základní",J180,0)</f>
        <v>0</v>
      </c>
      <c r="BF180" s="191">
        <f>IF(N180="snížená",J180,0)</f>
        <v>0</v>
      </c>
      <c r="BG180" s="191">
        <f>IF(N180="zákl. přenesená",J180,0)</f>
        <v>0</v>
      </c>
      <c r="BH180" s="191">
        <f>IF(N180="sníž. přenesená",J180,0)</f>
        <v>0</v>
      </c>
      <c r="BI180" s="191">
        <f>IF(N180="nulová",J180,0)</f>
        <v>0</v>
      </c>
      <c r="BJ180" s="18" t="s">
        <v>75</v>
      </c>
      <c r="BK180" s="191">
        <f>ROUND(I180*H180,2)</f>
        <v>0</v>
      </c>
      <c r="BL180" s="18" t="s">
        <v>249</v>
      </c>
      <c r="BM180" s="190" t="s">
        <v>1163</v>
      </c>
    </row>
    <row r="181" spans="1:65" s="13" customFormat="1" ht="11.25">
      <c r="B181" s="192"/>
      <c r="C181" s="193"/>
      <c r="D181" s="194" t="s">
        <v>168</v>
      </c>
      <c r="E181" s="195" t="s">
        <v>19</v>
      </c>
      <c r="F181" s="196" t="s">
        <v>1164</v>
      </c>
      <c r="G181" s="193"/>
      <c r="H181" s="197">
        <v>17</v>
      </c>
      <c r="I181" s="198"/>
      <c r="J181" s="193"/>
      <c r="K181" s="193"/>
      <c r="L181" s="199"/>
      <c r="M181" s="200"/>
      <c r="N181" s="201"/>
      <c r="O181" s="201"/>
      <c r="P181" s="201"/>
      <c r="Q181" s="201"/>
      <c r="R181" s="201"/>
      <c r="S181" s="201"/>
      <c r="T181" s="202"/>
      <c r="AT181" s="203" t="s">
        <v>168</v>
      </c>
      <c r="AU181" s="203" t="s">
        <v>77</v>
      </c>
      <c r="AV181" s="13" t="s">
        <v>77</v>
      </c>
      <c r="AW181" s="13" t="s">
        <v>30</v>
      </c>
      <c r="AX181" s="13" t="s">
        <v>75</v>
      </c>
      <c r="AY181" s="203" t="s">
        <v>159</v>
      </c>
    </row>
    <row r="182" spans="1:65" s="2" customFormat="1" ht="16.5" customHeight="1">
      <c r="A182" s="35"/>
      <c r="B182" s="36"/>
      <c r="C182" s="215" t="s">
        <v>391</v>
      </c>
      <c r="D182" s="215" t="s">
        <v>196</v>
      </c>
      <c r="E182" s="216" t="s">
        <v>1165</v>
      </c>
      <c r="F182" s="217" t="s">
        <v>1166</v>
      </c>
      <c r="G182" s="218" t="s">
        <v>223</v>
      </c>
      <c r="H182" s="219">
        <v>34.68</v>
      </c>
      <c r="I182" s="220"/>
      <c r="J182" s="221">
        <f>ROUND(I182*H182,2)</f>
        <v>0</v>
      </c>
      <c r="K182" s="217" t="s">
        <v>165</v>
      </c>
      <c r="L182" s="222"/>
      <c r="M182" s="223" t="s">
        <v>19</v>
      </c>
      <c r="N182" s="224" t="s">
        <v>39</v>
      </c>
      <c r="O182" s="65"/>
      <c r="P182" s="188">
        <f>O182*H182</f>
        <v>0</v>
      </c>
      <c r="Q182" s="188">
        <v>5.0000000000000001E-4</v>
      </c>
      <c r="R182" s="188">
        <f>Q182*H182</f>
        <v>1.7340000000000001E-2</v>
      </c>
      <c r="S182" s="188">
        <v>0</v>
      </c>
      <c r="T182" s="189">
        <f>S182*H182</f>
        <v>0</v>
      </c>
      <c r="U182" s="35"/>
      <c r="V182" s="35"/>
      <c r="W182" s="35"/>
      <c r="X182" s="35"/>
      <c r="Y182" s="35"/>
      <c r="Z182" s="35"/>
      <c r="AA182" s="35"/>
      <c r="AB182" s="35"/>
      <c r="AC182" s="35"/>
      <c r="AD182" s="35"/>
      <c r="AE182" s="35"/>
      <c r="AR182" s="190" t="s">
        <v>356</v>
      </c>
      <c r="AT182" s="190" t="s">
        <v>196</v>
      </c>
      <c r="AU182" s="190" t="s">
        <v>77</v>
      </c>
      <c r="AY182" s="18" t="s">
        <v>159</v>
      </c>
      <c r="BE182" s="191">
        <f>IF(N182="základní",J182,0)</f>
        <v>0</v>
      </c>
      <c r="BF182" s="191">
        <f>IF(N182="snížená",J182,0)</f>
        <v>0</v>
      </c>
      <c r="BG182" s="191">
        <f>IF(N182="zákl. přenesená",J182,0)</f>
        <v>0</v>
      </c>
      <c r="BH182" s="191">
        <f>IF(N182="sníž. přenesená",J182,0)</f>
        <v>0</v>
      </c>
      <c r="BI182" s="191">
        <f>IF(N182="nulová",J182,0)</f>
        <v>0</v>
      </c>
      <c r="BJ182" s="18" t="s">
        <v>75</v>
      </c>
      <c r="BK182" s="191">
        <f>ROUND(I182*H182,2)</f>
        <v>0</v>
      </c>
      <c r="BL182" s="18" t="s">
        <v>249</v>
      </c>
      <c r="BM182" s="190" t="s">
        <v>1167</v>
      </c>
    </row>
    <row r="183" spans="1:65" s="13" customFormat="1" ht="11.25">
      <c r="B183" s="192"/>
      <c r="C183" s="193"/>
      <c r="D183" s="194" t="s">
        <v>168</v>
      </c>
      <c r="E183" s="193"/>
      <c r="F183" s="196" t="s">
        <v>1168</v>
      </c>
      <c r="G183" s="193"/>
      <c r="H183" s="197">
        <v>34.68</v>
      </c>
      <c r="I183" s="198"/>
      <c r="J183" s="193"/>
      <c r="K183" s="193"/>
      <c r="L183" s="199"/>
      <c r="M183" s="200"/>
      <c r="N183" s="201"/>
      <c r="O183" s="201"/>
      <c r="P183" s="201"/>
      <c r="Q183" s="201"/>
      <c r="R183" s="201"/>
      <c r="S183" s="201"/>
      <c r="T183" s="202"/>
      <c r="AT183" s="203" t="s">
        <v>168</v>
      </c>
      <c r="AU183" s="203" t="s">
        <v>77</v>
      </c>
      <c r="AV183" s="13" t="s">
        <v>77</v>
      </c>
      <c r="AW183" s="13" t="s">
        <v>4</v>
      </c>
      <c r="AX183" s="13" t="s">
        <v>75</v>
      </c>
      <c r="AY183" s="203" t="s">
        <v>159</v>
      </c>
    </row>
    <row r="184" spans="1:65" s="2" customFormat="1" ht="24">
      <c r="A184" s="35"/>
      <c r="B184" s="36"/>
      <c r="C184" s="179" t="s">
        <v>396</v>
      </c>
      <c r="D184" s="179" t="s">
        <v>161</v>
      </c>
      <c r="E184" s="180" t="s">
        <v>1169</v>
      </c>
      <c r="F184" s="181" t="s">
        <v>1170</v>
      </c>
      <c r="G184" s="182" t="s">
        <v>223</v>
      </c>
      <c r="H184" s="183">
        <v>45.8</v>
      </c>
      <c r="I184" s="184"/>
      <c r="J184" s="185">
        <f>ROUND(I184*H184,2)</f>
        <v>0</v>
      </c>
      <c r="K184" s="181" t="s">
        <v>165</v>
      </c>
      <c r="L184" s="40"/>
      <c r="M184" s="186" t="s">
        <v>19</v>
      </c>
      <c r="N184" s="187" t="s">
        <v>39</v>
      </c>
      <c r="O184" s="65"/>
      <c r="P184" s="188">
        <f>O184*H184</f>
        <v>0</v>
      </c>
      <c r="Q184" s="188">
        <v>3.0000000000000001E-5</v>
      </c>
      <c r="R184" s="188">
        <f>Q184*H184</f>
        <v>1.374E-3</v>
      </c>
      <c r="S184" s="188">
        <v>0</v>
      </c>
      <c r="T184" s="189">
        <f>S184*H184</f>
        <v>0</v>
      </c>
      <c r="U184" s="35"/>
      <c r="V184" s="35"/>
      <c r="W184" s="35"/>
      <c r="X184" s="35"/>
      <c r="Y184" s="35"/>
      <c r="Z184" s="35"/>
      <c r="AA184" s="35"/>
      <c r="AB184" s="35"/>
      <c r="AC184" s="35"/>
      <c r="AD184" s="35"/>
      <c r="AE184" s="35"/>
      <c r="AR184" s="190" t="s">
        <v>249</v>
      </c>
      <c r="AT184" s="190" t="s">
        <v>161</v>
      </c>
      <c r="AU184" s="190" t="s">
        <v>77</v>
      </c>
      <c r="AY184" s="18" t="s">
        <v>159</v>
      </c>
      <c r="BE184" s="191">
        <f>IF(N184="základní",J184,0)</f>
        <v>0</v>
      </c>
      <c r="BF184" s="191">
        <f>IF(N184="snížená",J184,0)</f>
        <v>0</v>
      </c>
      <c r="BG184" s="191">
        <f>IF(N184="zákl. přenesená",J184,0)</f>
        <v>0</v>
      </c>
      <c r="BH184" s="191">
        <f>IF(N184="sníž. přenesená",J184,0)</f>
        <v>0</v>
      </c>
      <c r="BI184" s="191">
        <f>IF(N184="nulová",J184,0)</f>
        <v>0</v>
      </c>
      <c r="BJ184" s="18" t="s">
        <v>75</v>
      </c>
      <c r="BK184" s="191">
        <f>ROUND(I184*H184,2)</f>
        <v>0</v>
      </c>
      <c r="BL184" s="18" t="s">
        <v>249</v>
      </c>
      <c r="BM184" s="190" t="s">
        <v>1171</v>
      </c>
    </row>
    <row r="185" spans="1:65" s="13" customFormat="1" ht="11.25">
      <c r="B185" s="192"/>
      <c r="C185" s="193"/>
      <c r="D185" s="194" t="s">
        <v>168</v>
      </c>
      <c r="E185" s="195" t="s">
        <v>19</v>
      </c>
      <c r="F185" s="196" t="s">
        <v>1172</v>
      </c>
      <c r="G185" s="193"/>
      <c r="H185" s="197">
        <v>45.8</v>
      </c>
      <c r="I185" s="198"/>
      <c r="J185" s="193"/>
      <c r="K185" s="193"/>
      <c r="L185" s="199"/>
      <c r="M185" s="200"/>
      <c r="N185" s="201"/>
      <c r="O185" s="201"/>
      <c r="P185" s="201"/>
      <c r="Q185" s="201"/>
      <c r="R185" s="201"/>
      <c r="S185" s="201"/>
      <c r="T185" s="202"/>
      <c r="AT185" s="203" t="s">
        <v>168</v>
      </c>
      <c r="AU185" s="203" t="s">
        <v>77</v>
      </c>
      <c r="AV185" s="13" t="s">
        <v>77</v>
      </c>
      <c r="AW185" s="13" t="s">
        <v>30</v>
      </c>
      <c r="AX185" s="13" t="s">
        <v>75</v>
      </c>
      <c r="AY185" s="203" t="s">
        <v>159</v>
      </c>
    </row>
    <row r="186" spans="1:65" s="2" customFormat="1" ht="24.2" customHeight="1">
      <c r="A186" s="35"/>
      <c r="B186" s="36"/>
      <c r="C186" s="215" t="s">
        <v>400</v>
      </c>
      <c r="D186" s="215" t="s">
        <v>196</v>
      </c>
      <c r="E186" s="216" t="s">
        <v>1173</v>
      </c>
      <c r="F186" s="217" t="s">
        <v>1174</v>
      </c>
      <c r="G186" s="218" t="s">
        <v>389</v>
      </c>
      <c r="H186" s="219">
        <v>141.52199999999999</v>
      </c>
      <c r="I186" s="220"/>
      <c r="J186" s="221">
        <f>ROUND(I186*H186,2)</f>
        <v>0</v>
      </c>
      <c r="K186" s="217" t="s">
        <v>19</v>
      </c>
      <c r="L186" s="222"/>
      <c r="M186" s="223" t="s">
        <v>19</v>
      </c>
      <c r="N186" s="224" t="s">
        <v>39</v>
      </c>
      <c r="O186" s="65"/>
      <c r="P186" s="188">
        <f>O186*H186</f>
        <v>0</v>
      </c>
      <c r="Q186" s="188">
        <v>3.2000000000000002E-3</v>
      </c>
      <c r="R186" s="188">
        <f>Q186*H186</f>
        <v>0.45287040000000001</v>
      </c>
      <c r="S186" s="188">
        <v>0</v>
      </c>
      <c r="T186" s="189">
        <f>S186*H186</f>
        <v>0</v>
      </c>
      <c r="U186" s="35"/>
      <c r="V186" s="35"/>
      <c r="W186" s="35"/>
      <c r="X186" s="35"/>
      <c r="Y186" s="35"/>
      <c r="Z186" s="35"/>
      <c r="AA186" s="35"/>
      <c r="AB186" s="35"/>
      <c r="AC186" s="35"/>
      <c r="AD186" s="35"/>
      <c r="AE186" s="35"/>
      <c r="AR186" s="190" t="s">
        <v>356</v>
      </c>
      <c r="AT186" s="190" t="s">
        <v>196</v>
      </c>
      <c r="AU186" s="190" t="s">
        <v>77</v>
      </c>
      <c r="AY186" s="18" t="s">
        <v>159</v>
      </c>
      <c r="BE186" s="191">
        <f>IF(N186="základní",J186,0)</f>
        <v>0</v>
      </c>
      <c r="BF186" s="191">
        <f>IF(N186="snížená",J186,0)</f>
        <v>0</v>
      </c>
      <c r="BG186" s="191">
        <f>IF(N186="zákl. přenesená",J186,0)</f>
        <v>0</v>
      </c>
      <c r="BH186" s="191">
        <f>IF(N186="sníž. přenesená",J186,0)</f>
        <v>0</v>
      </c>
      <c r="BI186" s="191">
        <f>IF(N186="nulová",J186,0)</f>
        <v>0</v>
      </c>
      <c r="BJ186" s="18" t="s">
        <v>75</v>
      </c>
      <c r="BK186" s="191">
        <f>ROUND(I186*H186,2)</f>
        <v>0</v>
      </c>
      <c r="BL186" s="18" t="s">
        <v>249</v>
      </c>
      <c r="BM186" s="190" t="s">
        <v>1175</v>
      </c>
    </row>
    <row r="187" spans="1:65" s="13" customFormat="1" ht="11.25">
      <c r="B187" s="192"/>
      <c r="C187" s="193"/>
      <c r="D187" s="194" t="s">
        <v>168</v>
      </c>
      <c r="E187" s="193"/>
      <c r="F187" s="196" t="s">
        <v>1176</v>
      </c>
      <c r="G187" s="193"/>
      <c r="H187" s="197">
        <v>141.52199999999999</v>
      </c>
      <c r="I187" s="198"/>
      <c r="J187" s="193"/>
      <c r="K187" s="193"/>
      <c r="L187" s="199"/>
      <c r="M187" s="200"/>
      <c r="N187" s="201"/>
      <c r="O187" s="201"/>
      <c r="P187" s="201"/>
      <c r="Q187" s="201"/>
      <c r="R187" s="201"/>
      <c r="S187" s="201"/>
      <c r="T187" s="202"/>
      <c r="AT187" s="203" t="s">
        <v>168</v>
      </c>
      <c r="AU187" s="203" t="s">
        <v>77</v>
      </c>
      <c r="AV187" s="13" t="s">
        <v>77</v>
      </c>
      <c r="AW187" s="13" t="s">
        <v>4</v>
      </c>
      <c r="AX187" s="13" t="s">
        <v>75</v>
      </c>
      <c r="AY187" s="203" t="s">
        <v>159</v>
      </c>
    </row>
    <row r="188" spans="1:65" s="2" customFormat="1" ht="24">
      <c r="A188" s="35"/>
      <c r="B188" s="36"/>
      <c r="C188" s="179" t="s">
        <v>404</v>
      </c>
      <c r="D188" s="179" t="s">
        <v>161</v>
      </c>
      <c r="E188" s="180" t="s">
        <v>1177</v>
      </c>
      <c r="F188" s="181" t="s">
        <v>1178</v>
      </c>
      <c r="G188" s="182" t="s">
        <v>389</v>
      </c>
      <c r="H188" s="183">
        <v>2</v>
      </c>
      <c r="I188" s="184"/>
      <c r="J188" s="185">
        <f>ROUND(I188*H188,2)</f>
        <v>0</v>
      </c>
      <c r="K188" s="181" t="s">
        <v>165</v>
      </c>
      <c r="L188" s="40"/>
      <c r="M188" s="186" t="s">
        <v>19</v>
      </c>
      <c r="N188" s="187" t="s">
        <v>39</v>
      </c>
      <c r="O188" s="65"/>
      <c r="P188" s="188">
        <f>O188*H188</f>
        <v>0</v>
      </c>
      <c r="Q188" s="188">
        <v>0</v>
      </c>
      <c r="R188" s="188">
        <f>Q188*H188</f>
        <v>0</v>
      </c>
      <c r="S188" s="188">
        <v>0</v>
      </c>
      <c r="T188" s="189">
        <f>S188*H188</f>
        <v>0</v>
      </c>
      <c r="U188" s="35"/>
      <c r="V188" s="35"/>
      <c r="W188" s="35"/>
      <c r="X188" s="35"/>
      <c r="Y188" s="35"/>
      <c r="Z188" s="35"/>
      <c r="AA188" s="35"/>
      <c r="AB188" s="35"/>
      <c r="AC188" s="35"/>
      <c r="AD188" s="35"/>
      <c r="AE188" s="35"/>
      <c r="AR188" s="190" t="s">
        <v>249</v>
      </c>
      <c r="AT188" s="190" t="s">
        <v>161</v>
      </c>
      <c r="AU188" s="190" t="s">
        <v>77</v>
      </c>
      <c r="AY188" s="18" t="s">
        <v>159</v>
      </c>
      <c r="BE188" s="191">
        <f>IF(N188="základní",J188,0)</f>
        <v>0</v>
      </c>
      <c r="BF188" s="191">
        <f>IF(N188="snížená",J188,0)</f>
        <v>0</v>
      </c>
      <c r="BG188" s="191">
        <f>IF(N188="zákl. přenesená",J188,0)</f>
        <v>0</v>
      </c>
      <c r="BH188" s="191">
        <f>IF(N188="sníž. přenesená",J188,0)</f>
        <v>0</v>
      </c>
      <c r="BI188" s="191">
        <f>IF(N188="nulová",J188,0)</f>
        <v>0</v>
      </c>
      <c r="BJ188" s="18" t="s">
        <v>75</v>
      </c>
      <c r="BK188" s="191">
        <f>ROUND(I188*H188,2)</f>
        <v>0</v>
      </c>
      <c r="BL188" s="18" t="s">
        <v>249</v>
      </c>
      <c r="BM188" s="190" t="s">
        <v>1179</v>
      </c>
    </row>
    <row r="189" spans="1:65" s="2" customFormat="1" ht="16.5" customHeight="1">
      <c r="A189" s="35"/>
      <c r="B189" s="36"/>
      <c r="C189" s="215" t="s">
        <v>408</v>
      </c>
      <c r="D189" s="215" t="s">
        <v>196</v>
      </c>
      <c r="E189" s="216" t="s">
        <v>1180</v>
      </c>
      <c r="F189" s="217" t="s">
        <v>1181</v>
      </c>
      <c r="G189" s="218" t="s">
        <v>389</v>
      </c>
      <c r="H189" s="219">
        <v>2</v>
      </c>
      <c r="I189" s="220"/>
      <c r="J189" s="221">
        <f>ROUND(I189*H189,2)</f>
        <v>0</v>
      </c>
      <c r="K189" s="217" t="s">
        <v>165</v>
      </c>
      <c r="L189" s="222"/>
      <c r="M189" s="223" t="s">
        <v>19</v>
      </c>
      <c r="N189" s="224" t="s">
        <v>39</v>
      </c>
      <c r="O189" s="65"/>
      <c r="P189" s="188">
        <f>O189*H189</f>
        <v>0</v>
      </c>
      <c r="Q189" s="188">
        <v>1.4E-2</v>
      </c>
      <c r="R189" s="188">
        <f>Q189*H189</f>
        <v>2.8000000000000001E-2</v>
      </c>
      <c r="S189" s="188">
        <v>0</v>
      </c>
      <c r="T189" s="189">
        <f>S189*H189</f>
        <v>0</v>
      </c>
      <c r="U189" s="35"/>
      <c r="V189" s="35"/>
      <c r="W189" s="35"/>
      <c r="X189" s="35"/>
      <c r="Y189" s="35"/>
      <c r="Z189" s="35"/>
      <c r="AA189" s="35"/>
      <c r="AB189" s="35"/>
      <c r="AC189" s="35"/>
      <c r="AD189" s="35"/>
      <c r="AE189" s="35"/>
      <c r="AR189" s="190" t="s">
        <v>356</v>
      </c>
      <c r="AT189" s="190" t="s">
        <v>196</v>
      </c>
      <c r="AU189" s="190" t="s">
        <v>77</v>
      </c>
      <c r="AY189" s="18" t="s">
        <v>159</v>
      </c>
      <c r="BE189" s="191">
        <f>IF(N189="základní",J189,0)</f>
        <v>0</v>
      </c>
      <c r="BF189" s="191">
        <f>IF(N189="snížená",J189,0)</f>
        <v>0</v>
      </c>
      <c r="BG189" s="191">
        <f>IF(N189="zákl. přenesená",J189,0)</f>
        <v>0</v>
      </c>
      <c r="BH189" s="191">
        <f>IF(N189="sníž. přenesená",J189,0)</f>
        <v>0</v>
      </c>
      <c r="BI189" s="191">
        <f>IF(N189="nulová",J189,0)</f>
        <v>0</v>
      </c>
      <c r="BJ189" s="18" t="s">
        <v>75</v>
      </c>
      <c r="BK189" s="191">
        <f>ROUND(I189*H189,2)</f>
        <v>0</v>
      </c>
      <c r="BL189" s="18" t="s">
        <v>249</v>
      </c>
      <c r="BM189" s="190" t="s">
        <v>1182</v>
      </c>
    </row>
    <row r="190" spans="1:65" s="2" customFormat="1" ht="36">
      <c r="A190" s="35"/>
      <c r="B190" s="36"/>
      <c r="C190" s="179" t="s">
        <v>412</v>
      </c>
      <c r="D190" s="179" t="s">
        <v>161</v>
      </c>
      <c r="E190" s="180" t="s">
        <v>1183</v>
      </c>
      <c r="F190" s="181" t="s">
        <v>1184</v>
      </c>
      <c r="G190" s="182" t="s">
        <v>389</v>
      </c>
      <c r="H190" s="183">
        <v>14.132999999999999</v>
      </c>
      <c r="I190" s="184"/>
      <c r="J190" s="185">
        <f>ROUND(I190*H190,2)</f>
        <v>0</v>
      </c>
      <c r="K190" s="181" t="s">
        <v>165</v>
      </c>
      <c r="L190" s="40"/>
      <c r="M190" s="186" t="s">
        <v>19</v>
      </c>
      <c r="N190" s="187" t="s">
        <v>39</v>
      </c>
      <c r="O190" s="65"/>
      <c r="P190" s="188">
        <f>O190*H190</f>
        <v>0</v>
      </c>
      <c r="Q190" s="188">
        <v>0</v>
      </c>
      <c r="R190" s="188">
        <f>Q190*H190</f>
        <v>0</v>
      </c>
      <c r="S190" s="188">
        <v>0</v>
      </c>
      <c r="T190" s="189">
        <f>S190*H190</f>
        <v>0</v>
      </c>
      <c r="U190" s="35"/>
      <c r="V190" s="35"/>
      <c r="W190" s="35"/>
      <c r="X190" s="35"/>
      <c r="Y190" s="35"/>
      <c r="Z190" s="35"/>
      <c r="AA190" s="35"/>
      <c r="AB190" s="35"/>
      <c r="AC190" s="35"/>
      <c r="AD190" s="35"/>
      <c r="AE190" s="35"/>
      <c r="AR190" s="190" t="s">
        <v>249</v>
      </c>
      <c r="AT190" s="190" t="s">
        <v>161</v>
      </c>
      <c r="AU190" s="190" t="s">
        <v>77</v>
      </c>
      <c r="AY190" s="18" t="s">
        <v>159</v>
      </c>
      <c r="BE190" s="191">
        <f>IF(N190="základní",J190,0)</f>
        <v>0</v>
      </c>
      <c r="BF190" s="191">
        <f>IF(N190="snížená",J190,0)</f>
        <v>0</v>
      </c>
      <c r="BG190" s="191">
        <f>IF(N190="zákl. přenesená",J190,0)</f>
        <v>0</v>
      </c>
      <c r="BH190" s="191">
        <f>IF(N190="sníž. přenesená",J190,0)</f>
        <v>0</v>
      </c>
      <c r="BI190" s="191">
        <f>IF(N190="nulová",J190,0)</f>
        <v>0</v>
      </c>
      <c r="BJ190" s="18" t="s">
        <v>75</v>
      </c>
      <c r="BK190" s="191">
        <f>ROUND(I190*H190,2)</f>
        <v>0</v>
      </c>
      <c r="BL190" s="18" t="s">
        <v>249</v>
      </c>
      <c r="BM190" s="190" t="s">
        <v>1185</v>
      </c>
    </row>
    <row r="191" spans="1:65" s="13" customFormat="1" ht="11.25">
      <c r="B191" s="192"/>
      <c r="C191" s="193"/>
      <c r="D191" s="194" t="s">
        <v>168</v>
      </c>
      <c r="E191" s="195" t="s">
        <v>19</v>
      </c>
      <c r="F191" s="196" t="s">
        <v>1186</v>
      </c>
      <c r="G191" s="193"/>
      <c r="H191" s="197">
        <v>14.132999999999999</v>
      </c>
      <c r="I191" s="198"/>
      <c r="J191" s="193"/>
      <c r="K191" s="193"/>
      <c r="L191" s="199"/>
      <c r="M191" s="200"/>
      <c r="N191" s="201"/>
      <c r="O191" s="201"/>
      <c r="P191" s="201"/>
      <c r="Q191" s="201"/>
      <c r="R191" s="201"/>
      <c r="S191" s="201"/>
      <c r="T191" s="202"/>
      <c r="AT191" s="203" t="s">
        <v>168</v>
      </c>
      <c r="AU191" s="203" t="s">
        <v>77</v>
      </c>
      <c r="AV191" s="13" t="s">
        <v>77</v>
      </c>
      <c r="AW191" s="13" t="s">
        <v>30</v>
      </c>
      <c r="AX191" s="13" t="s">
        <v>75</v>
      </c>
      <c r="AY191" s="203" t="s">
        <v>159</v>
      </c>
    </row>
    <row r="192" spans="1:65" s="2" customFormat="1" ht="24">
      <c r="A192" s="35"/>
      <c r="B192" s="36"/>
      <c r="C192" s="215" t="s">
        <v>417</v>
      </c>
      <c r="D192" s="215" t="s">
        <v>196</v>
      </c>
      <c r="E192" s="216" t="s">
        <v>1187</v>
      </c>
      <c r="F192" s="217" t="s">
        <v>1188</v>
      </c>
      <c r="G192" s="218" t="s">
        <v>786</v>
      </c>
      <c r="H192" s="219">
        <v>14.132999999999999</v>
      </c>
      <c r="I192" s="220"/>
      <c r="J192" s="221">
        <f>ROUND(I192*H192,2)</f>
        <v>0</v>
      </c>
      <c r="K192" s="217" t="s">
        <v>165</v>
      </c>
      <c r="L192" s="222"/>
      <c r="M192" s="223" t="s">
        <v>19</v>
      </c>
      <c r="N192" s="224" t="s">
        <v>39</v>
      </c>
      <c r="O192" s="65"/>
      <c r="P192" s="188">
        <f>O192*H192</f>
        <v>0</v>
      </c>
      <c r="Q192" s="188">
        <v>0.01</v>
      </c>
      <c r="R192" s="188">
        <f>Q192*H192</f>
        <v>0.14132999999999998</v>
      </c>
      <c r="S192" s="188">
        <v>0</v>
      </c>
      <c r="T192" s="189">
        <f>S192*H192</f>
        <v>0</v>
      </c>
      <c r="U192" s="35"/>
      <c r="V192" s="35"/>
      <c r="W192" s="35"/>
      <c r="X192" s="35"/>
      <c r="Y192" s="35"/>
      <c r="Z192" s="35"/>
      <c r="AA192" s="35"/>
      <c r="AB192" s="35"/>
      <c r="AC192" s="35"/>
      <c r="AD192" s="35"/>
      <c r="AE192" s="35"/>
      <c r="AR192" s="190" t="s">
        <v>356</v>
      </c>
      <c r="AT192" s="190" t="s">
        <v>196</v>
      </c>
      <c r="AU192" s="190" t="s">
        <v>77</v>
      </c>
      <c r="AY192" s="18" t="s">
        <v>159</v>
      </c>
      <c r="BE192" s="191">
        <f>IF(N192="základní",J192,0)</f>
        <v>0</v>
      </c>
      <c r="BF192" s="191">
        <f>IF(N192="snížená",J192,0)</f>
        <v>0</v>
      </c>
      <c r="BG192" s="191">
        <f>IF(N192="zákl. přenesená",J192,0)</f>
        <v>0</v>
      </c>
      <c r="BH192" s="191">
        <f>IF(N192="sníž. přenesená",J192,0)</f>
        <v>0</v>
      </c>
      <c r="BI192" s="191">
        <f>IF(N192="nulová",J192,0)</f>
        <v>0</v>
      </c>
      <c r="BJ192" s="18" t="s">
        <v>75</v>
      </c>
      <c r="BK192" s="191">
        <f>ROUND(I192*H192,2)</f>
        <v>0</v>
      </c>
      <c r="BL192" s="18" t="s">
        <v>249</v>
      </c>
      <c r="BM192" s="190" t="s">
        <v>1189</v>
      </c>
    </row>
    <row r="193" spans="1:65" s="2" customFormat="1" ht="24">
      <c r="A193" s="35"/>
      <c r="B193" s="36"/>
      <c r="C193" s="179" t="s">
        <v>421</v>
      </c>
      <c r="D193" s="179" t="s">
        <v>161</v>
      </c>
      <c r="E193" s="180" t="s">
        <v>1190</v>
      </c>
      <c r="F193" s="181" t="s">
        <v>1191</v>
      </c>
      <c r="G193" s="182" t="s">
        <v>164</v>
      </c>
      <c r="H193" s="183">
        <v>311.88400000000001</v>
      </c>
      <c r="I193" s="184"/>
      <c r="J193" s="185">
        <f>ROUND(I193*H193,2)</f>
        <v>0</v>
      </c>
      <c r="K193" s="181" t="s">
        <v>165</v>
      </c>
      <c r="L193" s="40"/>
      <c r="M193" s="186" t="s">
        <v>19</v>
      </c>
      <c r="N193" s="187" t="s">
        <v>39</v>
      </c>
      <c r="O193" s="65"/>
      <c r="P193" s="188">
        <f>O193*H193</f>
        <v>0</v>
      </c>
      <c r="Q193" s="188">
        <v>0</v>
      </c>
      <c r="R193" s="188">
        <f>Q193*H193</f>
        <v>0</v>
      </c>
      <c r="S193" s="188">
        <v>9.4999999999999998E-3</v>
      </c>
      <c r="T193" s="189">
        <f>S193*H193</f>
        <v>2.962898</v>
      </c>
      <c r="U193" s="35"/>
      <c r="V193" s="35"/>
      <c r="W193" s="35"/>
      <c r="X193" s="35"/>
      <c r="Y193" s="35"/>
      <c r="Z193" s="35"/>
      <c r="AA193" s="35"/>
      <c r="AB193" s="35"/>
      <c r="AC193" s="35"/>
      <c r="AD193" s="35"/>
      <c r="AE193" s="35"/>
      <c r="AR193" s="190" t="s">
        <v>249</v>
      </c>
      <c r="AT193" s="190" t="s">
        <v>161</v>
      </c>
      <c r="AU193" s="190" t="s">
        <v>77</v>
      </c>
      <c r="AY193" s="18" t="s">
        <v>159</v>
      </c>
      <c r="BE193" s="191">
        <f>IF(N193="základní",J193,0)</f>
        <v>0</v>
      </c>
      <c r="BF193" s="191">
        <f>IF(N193="snížená",J193,0)</f>
        <v>0</v>
      </c>
      <c r="BG193" s="191">
        <f>IF(N193="zákl. přenesená",J193,0)</f>
        <v>0</v>
      </c>
      <c r="BH193" s="191">
        <f>IF(N193="sníž. přenesená",J193,0)</f>
        <v>0</v>
      </c>
      <c r="BI193" s="191">
        <f>IF(N193="nulová",J193,0)</f>
        <v>0</v>
      </c>
      <c r="BJ193" s="18" t="s">
        <v>75</v>
      </c>
      <c r="BK193" s="191">
        <f>ROUND(I193*H193,2)</f>
        <v>0</v>
      </c>
      <c r="BL193" s="18" t="s">
        <v>249</v>
      </c>
      <c r="BM193" s="190" t="s">
        <v>1192</v>
      </c>
    </row>
    <row r="194" spans="1:65" s="13" customFormat="1" ht="11.25">
      <c r="B194" s="192"/>
      <c r="C194" s="193"/>
      <c r="D194" s="194" t="s">
        <v>168</v>
      </c>
      <c r="E194" s="195" t="s">
        <v>19</v>
      </c>
      <c r="F194" s="196" t="s">
        <v>1067</v>
      </c>
      <c r="G194" s="193"/>
      <c r="H194" s="197">
        <v>104.664</v>
      </c>
      <c r="I194" s="198"/>
      <c r="J194" s="193"/>
      <c r="K194" s="193"/>
      <c r="L194" s="199"/>
      <c r="M194" s="200"/>
      <c r="N194" s="201"/>
      <c r="O194" s="201"/>
      <c r="P194" s="201"/>
      <c r="Q194" s="201"/>
      <c r="R194" s="201"/>
      <c r="S194" s="201"/>
      <c r="T194" s="202"/>
      <c r="AT194" s="203" t="s">
        <v>168</v>
      </c>
      <c r="AU194" s="203" t="s">
        <v>77</v>
      </c>
      <c r="AV194" s="13" t="s">
        <v>77</v>
      </c>
      <c r="AW194" s="13" t="s">
        <v>30</v>
      </c>
      <c r="AX194" s="13" t="s">
        <v>68</v>
      </c>
      <c r="AY194" s="203" t="s">
        <v>159</v>
      </c>
    </row>
    <row r="195" spans="1:65" s="13" customFormat="1" ht="11.25">
      <c r="B195" s="192"/>
      <c r="C195" s="193"/>
      <c r="D195" s="194" t="s">
        <v>168</v>
      </c>
      <c r="E195" s="195" t="s">
        <v>19</v>
      </c>
      <c r="F195" s="196" t="s">
        <v>1068</v>
      </c>
      <c r="G195" s="193"/>
      <c r="H195" s="197">
        <v>97.02</v>
      </c>
      <c r="I195" s="198"/>
      <c r="J195" s="193"/>
      <c r="K195" s="193"/>
      <c r="L195" s="199"/>
      <c r="M195" s="200"/>
      <c r="N195" s="201"/>
      <c r="O195" s="201"/>
      <c r="P195" s="201"/>
      <c r="Q195" s="201"/>
      <c r="R195" s="201"/>
      <c r="S195" s="201"/>
      <c r="T195" s="202"/>
      <c r="AT195" s="203" t="s">
        <v>168</v>
      </c>
      <c r="AU195" s="203" t="s">
        <v>77</v>
      </c>
      <c r="AV195" s="13" t="s">
        <v>77</v>
      </c>
      <c r="AW195" s="13" t="s">
        <v>30</v>
      </c>
      <c r="AX195" s="13" t="s">
        <v>68</v>
      </c>
      <c r="AY195" s="203" t="s">
        <v>159</v>
      </c>
    </row>
    <row r="196" spans="1:65" s="13" customFormat="1" ht="11.25">
      <c r="B196" s="192"/>
      <c r="C196" s="193"/>
      <c r="D196" s="194" t="s">
        <v>168</v>
      </c>
      <c r="E196" s="195" t="s">
        <v>19</v>
      </c>
      <c r="F196" s="196" t="s">
        <v>1069</v>
      </c>
      <c r="G196" s="193"/>
      <c r="H196" s="197">
        <v>110.2</v>
      </c>
      <c r="I196" s="198"/>
      <c r="J196" s="193"/>
      <c r="K196" s="193"/>
      <c r="L196" s="199"/>
      <c r="M196" s="200"/>
      <c r="N196" s="201"/>
      <c r="O196" s="201"/>
      <c r="P196" s="201"/>
      <c r="Q196" s="201"/>
      <c r="R196" s="201"/>
      <c r="S196" s="201"/>
      <c r="T196" s="202"/>
      <c r="AT196" s="203" t="s">
        <v>168</v>
      </c>
      <c r="AU196" s="203" t="s">
        <v>77</v>
      </c>
      <c r="AV196" s="13" t="s">
        <v>77</v>
      </c>
      <c r="AW196" s="13" t="s">
        <v>30</v>
      </c>
      <c r="AX196" s="13" t="s">
        <v>68</v>
      </c>
      <c r="AY196" s="203" t="s">
        <v>159</v>
      </c>
    </row>
    <row r="197" spans="1:65" s="14" customFormat="1" ht="11.25">
      <c r="B197" s="204"/>
      <c r="C197" s="205"/>
      <c r="D197" s="194" t="s">
        <v>168</v>
      </c>
      <c r="E197" s="206" t="s">
        <v>19</v>
      </c>
      <c r="F197" s="207" t="s">
        <v>171</v>
      </c>
      <c r="G197" s="205"/>
      <c r="H197" s="208">
        <v>311.88400000000001</v>
      </c>
      <c r="I197" s="209"/>
      <c r="J197" s="205"/>
      <c r="K197" s="205"/>
      <c r="L197" s="210"/>
      <c r="M197" s="211"/>
      <c r="N197" s="212"/>
      <c r="O197" s="212"/>
      <c r="P197" s="212"/>
      <c r="Q197" s="212"/>
      <c r="R197" s="212"/>
      <c r="S197" s="212"/>
      <c r="T197" s="213"/>
      <c r="AT197" s="214" t="s">
        <v>168</v>
      </c>
      <c r="AU197" s="214" t="s">
        <v>77</v>
      </c>
      <c r="AV197" s="14" t="s">
        <v>166</v>
      </c>
      <c r="AW197" s="14" t="s">
        <v>30</v>
      </c>
      <c r="AX197" s="14" t="s">
        <v>75</v>
      </c>
      <c r="AY197" s="214" t="s">
        <v>159</v>
      </c>
    </row>
    <row r="198" spans="1:65" s="2" customFormat="1" ht="24">
      <c r="A198" s="35"/>
      <c r="B198" s="36"/>
      <c r="C198" s="179" t="s">
        <v>425</v>
      </c>
      <c r="D198" s="179" t="s">
        <v>161</v>
      </c>
      <c r="E198" s="180" t="s">
        <v>1193</v>
      </c>
      <c r="F198" s="181" t="s">
        <v>1194</v>
      </c>
      <c r="G198" s="182" t="s">
        <v>223</v>
      </c>
      <c r="H198" s="183">
        <v>32.83</v>
      </c>
      <c r="I198" s="184"/>
      <c r="J198" s="185">
        <f>ROUND(I198*H198,2)</f>
        <v>0</v>
      </c>
      <c r="K198" s="181" t="s">
        <v>165</v>
      </c>
      <c r="L198" s="40"/>
      <c r="M198" s="186" t="s">
        <v>19</v>
      </c>
      <c r="N198" s="187" t="s">
        <v>39</v>
      </c>
      <c r="O198" s="65"/>
      <c r="P198" s="188">
        <f>O198*H198</f>
        <v>0</v>
      </c>
      <c r="Q198" s="188">
        <v>0</v>
      </c>
      <c r="R198" s="188">
        <f>Q198*H198</f>
        <v>0</v>
      </c>
      <c r="S198" s="188">
        <v>0</v>
      </c>
      <c r="T198" s="189">
        <f>S198*H198</f>
        <v>0</v>
      </c>
      <c r="U198" s="35"/>
      <c r="V198" s="35"/>
      <c r="W198" s="35"/>
      <c r="X198" s="35"/>
      <c r="Y198" s="35"/>
      <c r="Z198" s="35"/>
      <c r="AA198" s="35"/>
      <c r="AB198" s="35"/>
      <c r="AC198" s="35"/>
      <c r="AD198" s="35"/>
      <c r="AE198" s="35"/>
      <c r="AR198" s="190" t="s">
        <v>249</v>
      </c>
      <c r="AT198" s="190" t="s">
        <v>161</v>
      </c>
      <c r="AU198" s="190" t="s">
        <v>77</v>
      </c>
      <c r="AY198" s="18" t="s">
        <v>159</v>
      </c>
      <c r="BE198" s="191">
        <f>IF(N198="základní",J198,0)</f>
        <v>0</v>
      </c>
      <c r="BF198" s="191">
        <f>IF(N198="snížená",J198,0)</f>
        <v>0</v>
      </c>
      <c r="BG198" s="191">
        <f>IF(N198="zákl. přenesená",J198,0)</f>
        <v>0</v>
      </c>
      <c r="BH198" s="191">
        <f>IF(N198="sníž. přenesená",J198,0)</f>
        <v>0</v>
      </c>
      <c r="BI198" s="191">
        <f>IF(N198="nulová",J198,0)</f>
        <v>0</v>
      </c>
      <c r="BJ198" s="18" t="s">
        <v>75</v>
      </c>
      <c r="BK198" s="191">
        <f>ROUND(I198*H198,2)</f>
        <v>0</v>
      </c>
      <c r="BL198" s="18" t="s">
        <v>249</v>
      </c>
      <c r="BM198" s="190" t="s">
        <v>1195</v>
      </c>
    </row>
    <row r="199" spans="1:65" s="13" customFormat="1" ht="11.25">
      <c r="B199" s="192"/>
      <c r="C199" s="193"/>
      <c r="D199" s="194" t="s">
        <v>168</v>
      </c>
      <c r="E199" s="195" t="s">
        <v>19</v>
      </c>
      <c r="F199" s="196" t="s">
        <v>1196</v>
      </c>
      <c r="G199" s="193"/>
      <c r="H199" s="197">
        <v>32.83</v>
      </c>
      <c r="I199" s="198"/>
      <c r="J199" s="193"/>
      <c r="K199" s="193"/>
      <c r="L199" s="199"/>
      <c r="M199" s="200"/>
      <c r="N199" s="201"/>
      <c r="O199" s="201"/>
      <c r="P199" s="201"/>
      <c r="Q199" s="201"/>
      <c r="R199" s="201"/>
      <c r="S199" s="201"/>
      <c r="T199" s="202"/>
      <c r="AT199" s="203" t="s">
        <v>168</v>
      </c>
      <c r="AU199" s="203" t="s">
        <v>77</v>
      </c>
      <c r="AV199" s="13" t="s">
        <v>77</v>
      </c>
      <c r="AW199" s="13" t="s">
        <v>30</v>
      </c>
      <c r="AX199" s="13" t="s">
        <v>75</v>
      </c>
      <c r="AY199" s="203" t="s">
        <v>159</v>
      </c>
    </row>
    <row r="200" spans="1:65" s="2" customFormat="1" ht="24">
      <c r="A200" s="35"/>
      <c r="B200" s="36"/>
      <c r="C200" s="179" t="s">
        <v>429</v>
      </c>
      <c r="D200" s="179" t="s">
        <v>161</v>
      </c>
      <c r="E200" s="180" t="s">
        <v>1197</v>
      </c>
      <c r="F200" s="181" t="s">
        <v>1198</v>
      </c>
      <c r="G200" s="182" t="s">
        <v>164</v>
      </c>
      <c r="H200" s="183">
        <v>311.88400000000001</v>
      </c>
      <c r="I200" s="184"/>
      <c r="J200" s="185">
        <f>ROUND(I200*H200,2)</f>
        <v>0</v>
      </c>
      <c r="K200" s="181" t="s">
        <v>165</v>
      </c>
      <c r="L200" s="40"/>
      <c r="M200" s="186" t="s">
        <v>19</v>
      </c>
      <c r="N200" s="187" t="s">
        <v>39</v>
      </c>
      <c r="O200" s="65"/>
      <c r="P200" s="188">
        <f>O200*H200</f>
        <v>0</v>
      </c>
      <c r="Q200" s="188">
        <v>0</v>
      </c>
      <c r="R200" s="188">
        <f>Q200*H200</f>
        <v>0</v>
      </c>
      <c r="S200" s="188">
        <v>0</v>
      </c>
      <c r="T200" s="189">
        <f>S200*H200</f>
        <v>0</v>
      </c>
      <c r="U200" s="35"/>
      <c r="V200" s="35"/>
      <c r="W200" s="35"/>
      <c r="X200" s="35"/>
      <c r="Y200" s="35"/>
      <c r="Z200" s="35"/>
      <c r="AA200" s="35"/>
      <c r="AB200" s="35"/>
      <c r="AC200" s="35"/>
      <c r="AD200" s="35"/>
      <c r="AE200" s="35"/>
      <c r="AR200" s="190" t="s">
        <v>249</v>
      </c>
      <c r="AT200" s="190" t="s">
        <v>161</v>
      </c>
      <c r="AU200" s="190" t="s">
        <v>77</v>
      </c>
      <c r="AY200" s="18" t="s">
        <v>159</v>
      </c>
      <c r="BE200" s="191">
        <f>IF(N200="základní",J200,0)</f>
        <v>0</v>
      </c>
      <c r="BF200" s="191">
        <f>IF(N200="snížená",J200,0)</f>
        <v>0</v>
      </c>
      <c r="BG200" s="191">
        <f>IF(N200="zákl. přenesená",J200,0)</f>
        <v>0</v>
      </c>
      <c r="BH200" s="191">
        <f>IF(N200="sníž. přenesená",J200,0)</f>
        <v>0</v>
      </c>
      <c r="BI200" s="191">
        <f>IF(N200="nulová",J200,0)</f>
        <v>0</v>
      </c>
      <c r="BJ200" s="18" t="s">
        <v>75</v>
      </c>
      <c r="BK200" s="191">
        <f>ROUND(I200*H200,2)</f>
        <v>0</v>
      </c>
      <c r="BL200" s="18" t="s">
        <v>249</v>
      </c>
      <c r="BM200" s="190" t="s">
        <v>1199</v>
      </c>
    </row>
    <row r="201" spans="1:65" s="13" customFormat="1" ht="11.25">
      <c r="B201" s="192"/>
      <c r="C201" s="193"/>
      <c r="D201" s="194" t="s">
        <v>168</v>
      </c>
      <c r="E201" s="195" t="s">
        <v>19</v>
      </c>
      <c r="F201" s="196" t="s">
        <v>1067</v>
      </c>
      <c r="G201" s="193"/>
      <c r="H201" s="197">
        <v>104.664</v>
      </c>
      <c r="I201" s="198"/>
      <c r="J201" s="193"/>
      <c r="K201" s="193"/>
      <c r="L201" s="199"/>
      <c r="M201" s="200"/>
      <c r="N201" s="201"/>
      <c r="O201" s="201"/>
      <c r="P201" s="201"/>
      <c r="Q201" s="201"/>
      <c r="R201" s="201"/>
      <c r="S201" s="201"/>
      <c r="T201" s="202"/>
      <c r="AT201" s="203" t="s">
        <v>168</v>
      </c>
      <c r="AU201" s="203" t="s">
        <v>77</v>
      </c>
      <c r="AV201" s="13" t="s">
        <v>77</v>
      </c>
      <c r="AW201" s="13" t="s">
        <v>30</v>
      </c>
      <c r="AX201" s="13" t="s">
        <v>68</v>
      </c>
      <c r="AY201" s="203" t="s">
        <v>159</v>
      </c>
    </row>
    <row r="202" spans="1:65" s="13" customFormat="1" ht="11.25">
      <c r="B202" s="192"/>
      <c r="C202" s="193"/>
      <c r="D202" s="194" t="s">
        <v>168</v>
      </c>
      <c r="E202" s="195" t="s">
        <v>19</v>
      </c>
      <c r="F202" s="196" t="s">
        <v>1068</v>
      </c>
      <c r="G202" s="193"/>
      <c r="H202" s="197">
        <v>97.02</v>
      </c>
      <c r="I202" s="198"/>
      <c r="J202" s="193"/>
      <c r="K202" s="193"/>
      <c r="L202" s="199"/>
      <c r="M202" s="200"/>
      <c r="N202" s="201"/>
      <c r="O202" s="201"/>
      <c r="P202" s="201"/>
      <c r="Q202" s="201"/>
      <c r="R202" s="201"/>
      <c r="S202" s="201"/>
      <c r="T202" s="202"/>
      <c r="AT202" s="203" t="s">
        <v>168</v>
      </c>
      <c r="AU202" s="203" t="s">
        <v>77</v>
      </c>
      <c r="AV202" s="13" t="s">
        <v>77</v>
      </c>
      <c r="AW202" s="13" t="s">
        <v>30</v>
      </c>
      <c r="AX202" s="13" t="s">
        <v>68</v>
      </c>
      <c r="AY202" s="203" t="s">
        <v>159</v>
      </c>
    </row>
    <row r="203" spans="1:65" s="13" customFormat="1" ht="11.25">
      <c r="B203" s="192"/>
      <c r="C203" s="193"/>
      <c r="D203" s="194" t="s">
        <v>168</v>
      </c>
      <c r="E203" s="195" t="s">
        <v>19</v>
      </c>
      <c r="F203" s="196" t="s">
        <v>1069</v>
      </c>
      <c r="G203" s="193"/>
      <c r="H203" s="197">
        <v>110.2</v>
      </c>
      <c r="I203" s="198"/>
      <c r="J203" s="193"/>
      <c r="K203" s="193"/>
      <c r="L203" s="199"/>
      <c r="M203" s="200"/>
      <c r="N203" s="201"/>
      <c r="O203" s="201"/>
      <c r="P203" s="201"/>
      <c r="Q203" s="201"/>
      <c r="R203" s="201"/>
      <c r="S203" s="201"/>
      <c r="T203" s="202"/>
      <c r="AT203" s="203" t="s">
        <v>168</v>
      </c>
      <c r="AU203" s="203" t="s">
        <v>77</v>
      </c>
      <c r="AV203" s="13" t="s">
        <v>77</v>
      </c>
      <c r="AW203" s="13" t="s">
        <v>30</v>
      </c>
      <c r="AX203" s="13" t="s">
        <v>68</v>
      </c>
      <c r="AY203" s="203" t="s">
        <v>159</v>
      </c>
    </row>
    <row r="204" spans="1:65" s="14" customFormat="1" ht="11.25">
      <c r="B204" s="204"/>
      <c r="C204" s="205"/>
      <c r="D204" s="194" t="s">
        <v>168</v>
      </c>
      <c r="E204" s="206" t="s">
        <v>19</v>
      </c>
      <c r="F204" s="207" t="s">
        <v>171</v>
      </c>
      <c r="G204" s="205"/>
      <c r="H204" s="208">
        <v>311.88400000000001</v>
      </c>
      <c r="I204" s="209"/>
      <c r="J204" s="205"/>
      <c r="K204" s="205"/>
      <c r="L204" s="210"/>
      <c r="M204" s="211"/>
      <c r="N204" s="212"/>
      <c r="O204" s="212"/>
      <c r="P204" s="212"/>
      <c r="Q204" s="212"/>
      <c r="R204" s="212"/>
      <c r="S204" s="212"/>
      <c r="T204" s="213"/>
      <c r="AT204" s="214" t="s">
        <v>168</v>
      </c>
      <c r="AU204" s="214" t="s">
        <v>77</v>
      </c>
      <c r="AV204" s="14" t="s">
        <v>166</v>
      </c>
      <c r="AW204" s="14" t="s">
        <v>30</v>
      </c>
      <c r="AX204" s="14" t="s">
        <v>75</v>
      </c>
      <c r="AY204" s="214" t="s">
        <v>159</v>
      </c>
    </row>
    <row r="205" spans="1:65" s="2" customFormat="1" ht="33" customHeight="1">
      <c r="A205" s="35"/>
      <c r="B205" s="36"/>
      <c r="C205" s="179" t="s">
        <v>434</v>
      </c>
      <c r="D205" s="179" t="s">
        <v>161</v>
      </c>
      <c r="E205" s="180" t="s">
        <v>1200</v>
      </c>
      <c r="F205" s="181" t="s">
        <v>1201</v>
      </c>
      <c r="G205" s="182" t="s">
        <v>164</v>
      </c>
      <c r="H205" s="183">
        <v>311.88400000000001</v>
      </c>
      <c r="I205" s="184"/>
      <c r="J205" s="185">
        <f>ROUND(I205*H205,2)</f>
        <v>0</v>
      </c>
      <c r="K205" s="181" t="s">
        <v>165</v>
      </c>
      <c r="L205" s="40"/>
      <c r="M205" s="186" t="s">
        <v>19</v>
      </c>
      <c r="N205" s="187" t="s">
        <v>39</v>
      </c>
      <c r="O205" s="65"/>
      <c r="P205" s="188">
        <f>O205*H205</f>
        <v>0</v>
      </c>
      <c r="Q205" s="188">
        <v>0</v>
      </c>
      <c r="R205" s="188">
        <f>Q205*H205</f>
        <v>0</v>
      </c>
      <c r="S205" s="188">
        <v>0</v>
      </c>
      <c r="T205" s="189">
        <f>S205*H205</f>
        <v>0</v>
      </c>
      <c r="U205" s="35"/>
      <c r="V205" s="35"/>
      <c r="W205" s="35"/>
      <c r="X205" s="35"/>
      <c r="Y205" s="35"/>
      <c r="Z205" s="35"/>
      <c r="AA205" s="35"/>
      <c r="AB205" s="35"/>
      <c r="AC205" s="35"/>
      <c r="AD205" s="35"/>
      <c r="AE205" s="35"/>
      <c r="AR205" s="190" t="s">
        <v>249</v>
      </c>
      <c r="AT205" s="190" t="s">
        <v>161</v>
      </c>
      <c r="AU205" s="190" t="s">
        <v>77</v>
      </c>
      <c r="AY205" s="18" t="s">
        <v>159</v>
      </c>
      <c r="BE205" s="191">
        <f>IF(N205="základní",J205,0)</f>
        <v>0</v>
      </c>
      <c r="BF205" s="191">
        <f>IF(N205="snížená",J205,0)</f>
        <v>0</v>
      </c>
      <c r="BG205" s="191">
        <f>IF(N205="zákl. přenesená",J205,0)</f>
        <v>0</v>
      </c>
      <c r="BH205" s="191">
        <f>IF(N205="sníž. přenesená",J205,0)</f>
        <v>0</v>
      </c>
      <c r="BI205" s="191">
        <f>IF(N205="nulová",J205,0)</f>
        <v>0</v>
      </c>
      <c r="BJ205" s="18" t="s">
        <v>75</v>
      </c>
      <c r="BK205" s="191">
        <f>ROUND(I205*H205,2)</f>
        <v>0</v>
      </c>
      <c r="BL205" s="18" t="s">
        <v>249</v>
      </c>
      <c r="BM205" s="190" t="s">
        <v>1202</v>
      </c>
    </row>
    <row r="206" spans="1:65" s="13" customFormat="1" ht="11.25">
      <c r="B206" s="192"/>
      <c r="C206" s="193"/>
      <c r="D206" s="194" t="s">
        <v>168</v>
      </c>
      <c r="E206" s="195" t="s">
        <v>19</v>
      </c>
      <c r="F206" s="196" t="s">
        <v>1067</v>
      </c>
      <c r="G206" s="193"/>
      <c r="H206" s="197">
        <v>104.664</v>
      </c>
      <c r="I206" s="198"/>
      <c r="J206" s="193"/>
      <c r="K206" s="193"/>
      <c r="L206" s="199"/>
      <c r="M206" s="200"/>
      <c r="N206" s="201"/>
      <c r="O206" s="201"/>
      <c r="P206" s="201"/>
      <c r="Q206" s="201"/>
      <c r="R206" s="201"/>
      <c r="S206" s="201"/>
      <c r="T206" s="202"/>
      <c r="AT206" s="203" t="s">
        <v>168</v>
      </c>
      <c r="AU206" s="203" t="s">
        <v>77</v>
      </c>
      <c r="AV206" s="13" t="s">
        <v>77</v>
      </c>
      <c r="AW206" s="13" t="s">
        <v>30</v>
      </c>
      <c r="AX206" s="13" t="s">
        <v>68</v>
      </c>
      <c r="AY206" s="203" t="s">
        <v>159</v>
      </c>
    </row>
    <row r="207" spans="1:65" s="13" customFormat="1" ht="11.25">
      <c r="B207" s="192"/>
      <c r="C207" s="193"/>
      <c r="D207" s="194" t="s">
        <v>168</v>
      </c>
      <c r="E207" s="195" t="s">
        <v>19</v>
      </c>
      <c r="F207" s="196" t="s">
        <v>1068</v>
      </c>
      <c r="G207" s="193"/>
      <c r="H207" s="197">
        <v>97.02</v>
      </c>
      <c r="I207" s="198"/>
      <c r="J207" s="193"/>
      <c r="K207" s="193"/>
      <c r="L207" s="199"/>
      <c r="M207" s="200"/>
      <c r="N207" s="201"/>
      <c r="O207" s="201"/>
      <c r="P207" s="201"/>
      <c r="Q207" s="201"/>
      <c r="R207" s="201"/>
      <c r="S207" s="201"/>
      <c r="T207" s="202"/>
      <c r="AT207" s="203" t="s">
        <v>168</v>
      </c>
      <c r="AU207" s="203" t="s">
        <v>77</v>
      </c>
      <c r="AV207" s="13" t="s">
        <v>77</v>
      </c>
      <c r="AW207" s="13" t="s">
        <v>30</v>
      </c>
      <c r="AX207" s="13" t="s">
        <v>68</v>
      </c>
      <c r="AY207" s="203" t="s">
        <v>159</v>
      </c>
    </row>
    <row r="208" spans="1:65" s="13" customFormat="1" ht="11.25">
      <c r="B208" s="192"/>
      <c r="C208" s="193"/>
      <c r="D208" s="194" t="s">
        <v>168</v>
      </c>
      <c r="E208" s="195" t="s">
        <v>19</v>
      </c>
      <c r="F208" s="196" t="s">
        <v>1069</v>
      </c>
      <c r="G208" s="193"/>
      <c r="H208" s="197">
        <v>110.2</v>
      </c>
      <c r="I208" s="198"/>
      <c r="J208" s="193"/>
      <c r="K208" s="193"/>
      <c r="L208" s="199"/>
      <c r="M208" s="200"/>
      <c r="N208" s="201"/>
      <c r="O208" s="201"/>
      <c r="P208" s="201"/>
      <c r="Q208" s="201"/>
      <c r="R208" s="201"/>
      <c r="S208" s="201"/>
      <c r="T208" s="202"/>
      <c r="AT208" s="203" t="s">
        <v>168</v>
      </c>
      <c r="AU208" s="203" t="s">
        <v>77</v>
      </c>
      <c r="AV208" s="13" t="s">
        <v>77</v>
      </c>
      <c r="AW208" s="13" t="s">
        <v>30</v>
      </c>
      <c r="AX208" s="13" t="s">
        <v>68</v>
      </c>
      <c r="AY208" s="203" t="s">
        <v>159</v>
      </c>
    </row>
    <row r="209" spans="1:65" s="14" customFormat="1" ht="11.25">
      <c r="B209" s="204"/>
      <c r="C209" s="205"/>
      <c r="D209" s="194" t="s">
        <v>168</v>
      </c>
      <c r="E209" s="206" t="s">
        <v>19</v>
      </c>
      <c r="F209" s="207" t="s">
        <v>171</v>
      </c>
      <c r="G209" s="205"/>
      <c r="H209" s="208">
        <v>311.88400000000001</v>
      </c>
      <c r="I209" s="209"/>
      <c r="J209" s="205"/>
      <c r="K209" s="205"/>
      <c r="L209" s="210"/>
      <c r="M209" s="211"/>
      <c r="N209" s="212"/>
      <c r="O209" s="212"/>
      <c r="P209" s="212"/>
      <c r="Q209" s="212"/>
      <c r="R209" s="212"/>
      <c r="S209" s="212"/>
      <c r="T209" s="213"/>
      <c r="AT209" s="214" t="s">
        <v>168</v>
      </c>
      <c r="AU209" s="214" t="s">
        <v>77</v>
      </c>
      <c r="AV209" s="14" t="s">
        <v>166</v>
      </c>
      <c r="AW209" s="14" t="s">
        <v>30</v>
      </c>
      <c r="AX209" s="14" t="s">
        <v>75</v>
      </c>
      <c r="AY209" s="214" t="s">
        <v>159</v>
      </c>
    </row>
    <row r="210" spans="1:65" s="2" customFormat="1" ht="36">
      <c r="A210" s="35"/>
      <c r="B210" s="36"/>
      <c r="C210" s="215" t="s">
        <v>439</v>
      </c>
      <c r="D210" s="215" t="s">
        <v>196</v>
      </c>
      <c r="E210" s="216" t="s">
        <v>1203</v>
      </c>
      <c r="F210" s="217" t="s">
        <v>1204</v>
      </c>
      <c r="G210" s="218" t="s">
        <v>164</v>
      </c>
      <c r="H210" s="219">
        <v>343.072</v>
      </c>
      <c r="I210" s="220"/>
      <c r="J210" s="221">
        <f>ROUND(I210*H210,2)</f>
        <v>0</v>
      </c>
      <c r="K210" s="217" t="s">
        <v>165</v>
      </c>
      <c r="L210" s="222"/>
      <c r="M210" s="223" t="s">
        <v>19</v>
      </c>
      <c r="N210" s="224" t="s">
        <v>39</v>
      </c>
      <c r="O210" s="65"/>
      <c r="P210" s="188">
        <f>O210*H210</f>
        <v>0</v>
      </c>
      <c r="Q210" s="188">
        <v>1.2999999999999999E-4</v>
      </c>
      <c r="R210" s="188">
        <f>Q210*H210</f>
        <v>4.4599359999999998E-2</v>
      </c>
      <c r="S210" s="188">
        <v>0</v>
      </c>
      <c r="T210" s="189">
        <f>S210*H210</f>
        <v>0</v>
      </c>
      <c r="U210" s="35"/>
      <c r="V210" s="35"/>
      <c r="W210" s="35"/>
      <c r="X210" s="35"/>
      <c r="Y210" s="35"/>
      <c r="Z210" s="35"/>
      <c r="AA210" s="35"/>
      <c r="AB210" s="35"/>
      <c r="AC210" s="35"/>
      <c r="AD210" s="35"/>
      <c r="AE210" s="35"/>
      <c r="AR210" s="190" t="s">
        <v>356</v>
      </c>
      <c r="AT210" s="190" t="s">
        <v>196</v>
      </c>
      <c r="AU210" s="190" t="s">
        <v>77</v>
      </c>
      <c r="AY210" s="18" t="s">
        <v>159</v>
      </c>
      <c r="BE210" s="191">
        <f>IF(N210="základní",J210,0)</f>
        <v>0</v>
      </c>
      <c r="BF210" s="191">
        <f>IF(N210="snížená",J210,0)</f>
        <v>0</v>
      </c>
      <c r="BG210" s="191">
        <f>IF(N210="zákl. přenesená",J210,0)</f>
        <v>0</v>
      </c>
      <c r="BH210" s="191">
        <f>IF(N210="sníž. přenesená",J210,0)</f>
        <v>0</v>
      </c>
      <c r="BI210" s="191">
        <f>IF(N210="nulová",J210,0)</f>
        <v>0</v>
      </c>
      <c r="BJ210" s="18" t="s">
        <v>75</v>
      </c>
      <c r="BK210" s="191">
        <f>ROUND(I210*H210,2)</f>
        <v>0</v>
      </c>
      <c r="BL210" s="18" t="s">
        <v>249</v>
      </c>
      <c r="BM210" s="190" t="s">
        <v>1205</v>
      </c>
    </row>
    <row r="211" spans="1:65" s="13" customFormat="1" ht="11.25">
      <c r="B211" s="192"/>
      <c r="C211" s="193"/>
      <c r="D211" s="194" t="s">
        <v>168</v>
      </c>
      <c r="E211" s="193"/>
      <c r="F211" s="196" t="s">
        <v>1206</v>
      </c>
      <c r="G211" s="193"/>
      <c r="H211" s="197">
        <v>343.072</v>
      </c>
      <c r="I211" s="198"/>
      <c r="J211" s="193"/>
      <c r="K211" s="193"/>
      <c r="L211" s="199"/>
      <c r="M211" s="200"/>
      <c r="N211" s="201"/>
      <c r="O211" s="201"/>
      <c r="P211" s="201"/>
      <c r="Q211" s="201"/>
      <c r="R211" s="201"/>
      <c r="S211" s="201"/>
      <c r="T211" s="202"/>
      <c r="AT211" s="203" t="s">
        <v>168</v>
      </c>
      <c r="AU211" s="203" t="s">
        <v>77</v>
      </c>
      <c r="AV211" s="13" t="s">
        <v>77</v>
      </c>
      <c r="AW211" s="13" t="s">
        <v>4</v>
      </c>
      <c r="AX211" s="13" t="s">
        <v>75</v>
      </c>
      <c r="AY211" s="203" t="s">
        <v>159</v>
      </c>
    </row>
    <row r="212" spans="1:65" s="2" customFormat="1" ht="48">
      <c r="A212" s="35"/>
      <c r="B212" s="36"/>
      <c r="C212" s="179" t="s">
        <v>443</v>
      </c>
      <c r="D212" s="179" t="s">
        <v>161</v>
      </c>
      <c r="E212" s="180" t="s">
        <v>1207</v>
      </c>
      <c r="F212" s="181" t="s">
        <v>1208</v>
      </c>
      <c r="G212" s="182" t="s">
        <v>199</v>
      </c>
      <c r="H212" s="183">
        <v>14.577</v>
      </c>
      <c r="I212" s="184"/>
      <c r="J212" s="185">
        <f>ROUND(I212*H212,2)</f>
        <v>0</v>
      </c>
      <c r="K212" s="181" t="s">
        <v>165</v>
      </c>
      <c r="L212" s="40"/>
      <c r="M212" s="186" t="s">
        <v>19</v>
      </c>
      <c r="N212" s="187" t="s">
        <v>39</v>
      </c>
      <c r="O212" s="65"/>
      <c r="P212" s="188">
        <f>O212*H212</f>
        <v>0</v>
      </c>
      <c r="Q212" s="188">
        <v>0</v>
      </c>
      <c r="R212" s="188">
        <f>Q212*H212</f>
        <v>0</v>
      </c>
      <c r="S212" s="188">
        <v>0</v>
      </c>
      <c r="T212" s="189">
        <f>S212*H212</f>
        <v>0</v>
      </c>
      <c r="U212" s="35"/>
      <c r="V212" s="35"/>
      <c r="W212" s="35"/>
      <c r="X212" s="35"/>
      <c r="Y212" s="35"/>
      <c r="Z212" s="35"/>
      <c r="AA212" s="35"/>
      <c r="AB212" s="35"/>
      <c r="AC212" s="35"/>
      <c r="AD212" s="35"/>
      <c r="AE212" s="35"/>
      <c r="AR212" s="190" t="s">
        <v>249</v>
      </c>
      <c r="AT212" s="190" t="s">
        <v>161</v>
      </c>
      <c r="AU212" s="190" t="s">
        <v>77</v>
      </c>
      <c r="AY212" s="18" t="s">
        <v>159</v>
      </c>
      <c r="BE212" s="191">
        <f>IF(N212="základní",J212,0)</f>
        <v>0</v>
      </c>
      <c r="BF212" s="191">
        <f>IF(N212="snížená",J212,0)</f>
        <v>0</v>
      </c>
      <c r="BG212" s="191">
        <f>IF(N212="zákl. přenesená",J212,0)</f>
        <v>0</v>
      </c>
      <c r="BH212" s="191">
        <f>IF(N212="sníž. přenesená",J212,0)</f>
        <v>0</v>
      </c>
      <c r="BI212" s="191">
        <f>IF(N212="nulová",J212,0)</f>
        <v>0</v>
      </c>
      <c r="BJ212" s="18" t="s">
        <v>75</v>
      </c>
      <c r="BK212" s="191">
        <f>ROUND(I212*H212,2)</f>
        <v>0</v>
      </c>
      <c r="BL212" s="18" t="s">
        <v>249</v>
      </c>
      <c r="BM212" s="190" t="s">
        <v>1209</v>
      </c>
    </row>
    <row r="213" spans="1:65" s="12" customFormat="1" ht="22.9" customHeight="1">
      <c r="B213" s="163"/>
      <c r="C213" s="164"/>
      <c r="D213" s="165" t="s">
        <v>67</v>
      </c>
      <c r="E213" s="177" t="s">
        <v>935</v>
      </c>
      <c r="F213" s="177" t="s">
        <v>936</v>
      </c>
      <c r="G213" s="164"/>
      <c r="H213" s="164"/>
      <c r="I213" s="167"/>
      <c r="J213" s="178">
        <f>BK213</f>
        <v>0</v>
      </c>
      <c r="K213" s="164"/>
      <c r="L213" s="169"/>
      <c r="M213" s="170"/>
      <c r="N213" s="171"/>
      <c r="O213" s="171"/>
      <c r="P213" s="172">
        <f>SUM(P214:P219)</f>
        <v>0</v>
      </c>
      <c r="Q213" s="171"/>
      <c r="R213" s="172">
        <f>SUM(R214:R219)</f>
        <v>0.15745000000000001</v>
      </c>
      <c r="S213" s="171"/>
      <c r="T213" s="173">
        <f>SUM(T214:T219)</f>
        <v>0</v>
      </c>
      <c r="AR213" s="174" t="s">
        <v>77</v>
      </c>
      <c r="AT213" s="175" t="s">
        <v>67</v>
      </c>
      <c r="AU213" s="175" t="s">
        <v>75</v>
      </c>
      <c r="AY213" s="174" t="s">
        <v>159</v>
      </c>
      <c r="BK213" s="176">
        <f>SUM(BK214:BK219)</f>
        <v>0</v>
      </c>
    </row>
    <row r="214" spans="1:65" s="2" customFormat="1" ht="24">
      <c r="A214" s="35"/>
      <c r="B214" s="36"/>
      <c r="C214" s="179" t="s">
        <v>447</v>
      </c>
      <c r="D214" s="179" t="s">
        <v>161</v>
      </c>
      <c r="E214" s="180" t="s">
        <v>962</v>
      </c>
      <c r="F214" s="181" t="s">
        <v>963</v>
      </c>
      <c r="G214" s="182" t="s">
        <v>164</v>
      </c>
      <c r="H214" s="183">
        <v>335</v>
      </c>
      <c r="I214" s="184"/>
      <c r="J214" s="185">
        <f>ROUND(I214*H214,2)</f>
        <v>0</v>
      </c>
      <c r="K214" s="181" t="s">
        <v>165</v>
      </c>
      <c r="L214" s="40"/>
      <c r="M214" s="186" t="s">
        <v>19</v>
      </c>
      <c r="N214" s="187" t="s">
        <v>39</v>
      </c>
      <c r="O214" s="65"/>
      <c r="P214" s="188">
        <f>O214*H214</f>
        <v>0</v>
      </c>
      <c r="Q214" s="188">
        <v>2.0000000000000002E-5</v>
      </c>
      <c r="R214" s="188">
        <f>Q214*H214</f>
        <v>6.7000000000000002E-3</v>
      </c>
      <c r="S214" s="188">
        <v>0</v>
      </c>
      <c r="T214" s="189">
        <f>S214*H214</f>
        <v>0</v>
      </c>
      <c r="U214" s="35"/>
      <c r="V214" s="35"/>
      <c r="W214" s="35"/>
      <c r="X214" s="35"/>
      <c r="Y214" s="35"/>
      <c r="Z214" s="35"/>
      <c r="AA214" s="35"/>
      <c r="AB214" s="35"/>
      <c r="AC214" s="35"/>
      <c r="AD214" s="35"/>
      <c r="AE214" s="35"/>
      <c r="AR214" s="190" t="s">
        <v>166</v>
      </c>
      <c r="AT214" s="190" t="s">
        <v>161</v>
      </c>
      <c r="AU214" s="190" t="s">
        <v>77</v>
      </c>
      <c r="AY214" s="18" t="s">
        <v>159</v>
      </c>
      <c r="BE214" s="191">
        <f>IF(N214="základní",J214,0)</f>
        <v>0</v>
      </c>
      <c r="BF214" s="191">
        <f>IF(N214="snížená",J214,0)</f>
        <v>0</v>
      </c>
      <c r="BG214" s="191">
        <f>IF(N214="zákl. přenesená",J214,0)</f>
        <v>0</v>
      </c>
      <c r="BH214" s="191">
        <f>IF(N214="sníž. přenesená",J214,0)</f>
        <v>0</v>
      </c>
      <c r="BI214" s="191">
        <f>IF(N214="nulová",J214,0)</f>
        <v>0</v>
      </c>
      <c r="BJ214" s="18" t="s">
        <v>75</v>
      </c>
      <c r="BK214" s="191">
        <f>ROUND(I214*H214,2)</f>
        <v>0</v>
      </c>
      <c r="BL214" s="18" t="s">
        <v>166</v>
      </c>
      <c r="BM214" s="190" t="s">
        <v>1210</v>
      </c>
    </row>
    <row r="215" spans="1:65" s="15" customFormat="1" ht="11.25">
      <c r="B215" s="225"/>
      <c r="C215" s="226"/>
      <c r="D215" s="194" t="s">
        <v>168</v>
      </c>
      <c r="E215" s="227" t="s">
        <v>19</v>
      </c>
      <c r="F215" s="228" t="s">
        <v>1211</v>
      </c>
      <c r="G215" s="226"/>
      <c r="H215" s="227" t="s">
        <v>19</v>
      </c>
      <c r="I215" s="229"/>
      <c r="J215" s="226"/>
      <c r="K215" s="226"/>
      <c r="L215" s="230"/>
      <c r="M215" s="231"/>
      <c r="N215" s="232"/>
      <c r="O215" s="232"/>
      <c r="P215" s="232"/>
      <c r="Q215" s="232"/>
      <c r="R215" s="232"/>
      <c r="S215" s="232"/>
      <c r="T215" s="233"/>
      <c r="AT215" s="234" t="s">
        <v>168</v>
      </c>
      <c r="AU215" s="234" t="s">
        <v>77</v>
      </c>
      <c r="AV215" s="15" t="s">
        <v>75</v>
      </c>
      <c r="AW215" s="15" t="s">
        <v>30</v>
      </c>
      <c r="AX215" s="15" t="s">
        <v>68</v>
      </c>
      <c r="AY215" s="234" t="s">
        <v>159</v>
      </c>
    </row>
    <row r="216" spans="1:65" s="13" customFormat="1" ht="11.25">
      <c r="B216" s="192"/>
      <c r="C216" s="193"/>
      <c r="D216" s="194" t="s">
        <v>168</v>
      </c>
      <c r="E216" s="195" t="s">
        <v>19</v>
      </c>
      <c r="F216" s="196" t="s">
        <v>1212</v>
      </c>
      <c r="G216" s="193"/>
      <c r="H216" s="197">
        <v>335</v>
      </c>
      <c r="I216" s="198"/>
      <c r="J216" s="193"/>
      <c r="K216" s="193"/>
      <c r="L216" s="199"/>
      <c r="M216" s="200"/>
      <c r="N216" s="201"/>
      <c r="O216" s="201"/>
      <c r="P216" s="201"/>
      <c r="Q216" s="201"/>
      <c r="R216" s="201"/>
      <c r="S216" s="201"/>
      <c r="T216" s="202"/>
      <c r="AT216" s="203" t="s">
        <v>168</v>
      </c>
      <c r="AU216" s="203" t="s">
        <v>77</v>
      </c>
      <c r="AV216" s="13" t="s">
        <v>77</v>
      </c>
      <c r="AW216" s="13" t="s">
        <v>30</v>
      </c>
      <c r="AX216" s="13" t="s">
        <v>75</v>
      </c>
      <c r="AY216" s="203" t="s">
        <v>159</v>
      </c>
    </row>
    <row r="217" spans="1:65" s="2" customFormat="1" ht="36">
      <c r="A217" s="35"/>
      <c r="B217" s="36"/>
      <c r="C217" s="179" t="s">
        <v>452</v>
      </c>
      <c r="D217" s="179" t="s">
        <v>161</v>
      </c>
      <c r="E217" s="180" t="s">
        <v>1213</v>
      </c>
      <c r="F217" s="181" t="s">
        <v>1214</v>
      </c>
      <c r="G217" s="182" t="s">
        <v>164</v>
      </c>
      <c r="H217" s="183">
        <v>335</v>
      </c>
      <c r="I217" s="184"/>
      <c r="J217" s="185">
        <f>ROUND(I217*H217,2)</f>
        <v>0</v>
      </c>
      <c r="K217" s="181" t="s">
        <v>165</v>
      </c>
      <c r="L217" s="40"/>
      <c r="M217" s="186" t="s">
        <v>19</v>
      </c>
      <c r="N217" s="187" t="s">
        <v>39</v>
      </c>
      <c r="O217" s="65"/>
      <c r="P217" s="188">
        <f>O217*H217</f>
        <v>0</v>
      </c>
      <c r="Q217" s="188">
        <v>4.4999999999999999E-4</v>
      </c>
      <c r="R217" s="188">
        <f>Q217*H217</f>
        <v>0.15075</v>
      </c>
      <c r="S217" s="188">
        <v>0</v>
      </c>
      <c r="T217" s="189">
        <f>S217*H217</f>
        <v>0</v>
      </c>
      <c r="U217" s="35"/>
      <c r="V217" s="35"/>
      <c r="W217" s="35"/>
      <c r="X217" s="35"/>
      <c r="Y217" s="35"/>
      <c r="Z217" s="35"/>
      <c r="AA217" s="35"/>
      <c r="AB217" s="35"/>
      <c r="AC217" s="35"/>
      <c r="AD217" s="35"/>
      <c r="AE217" s="35"/>
      <c r="AR217" s="190" t="s">
        <v>249</v>
      </c>
      <c r="AT217" s="190" t="s">
        <v>161</v>
      </c>
      <c r="AU217" s="190" t="s">
        <v>77</v>
      </c>
      <c r="AY217" s="18" t="s">
        <v>159</v>
      </c>
      <c r="BE217" s="191">
        <f>IF(N217="základní",J217,0)</f>
        <v>0</v>
      </c>
      <c r="BF217" s="191">
        <f>IF(N217="snížená",J217,0)</f>
        <v>0</v>
      </c>
      <c r="BG217" s="191">
        <f>IF(N217="zákl. přenesená",J217,0)</f>
        <v>0</v>
      </c>
      <c r="BH217" s="191">
        <f>IF(N217="sníž. přenesená",J217,0)</f>
        <v>0</v>
      </c>
      <c r="BI217" s="191">
        <f>IF(N217="nulová",J217,0)</f>
        <v>0</v>
      </c>
      <c r="BJ217" s="18" t="s">
        <v>75</v>
      </c>
      <c r="BK217" s="191">
        <f>ROUND(I217*H217,2)</f>
        <v>0</v>
      </c>
      <c r="BL217" s="18" t="s">
        <v>249</v>
      </c>
      <c r="BM217" s="190" t="s">
        <v>1215</v>
      </c>
    </row>
    <row r="218" spans="1:65" s="15" customFormat="1" ht="11.25">
      <c r="B218" s="225"/>
      <c r="C218" s="226"/>
      <c r="D218" s="194" t="s">
        <v>168</v>
      </c>
      <c r="E218" s="227" t="s">
        <v>19</v>
      </c>
      <c r="F218" s="228" t="s">
        <v>1211</v>
      </c>
      <c r="G218" s="226"/>
      <c r="H218" s="227" t="s">
        <v>19</v>
      </c>
      <c r="I218" s="229"/>
      <c r="J218" s="226"/>
      <c r="K218" s="226"/>
      <c r="L218" s="230"/>
      <c r="M218" s="231"/>
      <c r="N218" s="232"/>
      <c r="O218" s="232"/>
      <c r="P218" s="232"/>
      <c r="Q218" s="232"/>
      <c r="R218" s="232"/>
      <c r="S218" s="232"/>
      <c r="T218" s="233"/>
      <c r="AT218" s="234" t="s">
        <v>168</v>
      </c>
      <c r="AU218" s="234" t="s">
        <v>77</v>
      </c>
      <c r="AV218" s="15" t="s">
        <v>75</v>
      </c>
      <c r="AW218" s="15" t="s">
        <v>30</v>
      </c>
      <c r="AX218" s="15" t="s">
        <v>68</v>
      </c>
      <c r="AY218" s="234" t="s">
        <v>159</v>
      </c>
    </row>
    <row r="219" spans="1:65" s="13" customFormat="1" ht="11.25">
      <c r="B219" s="192"/>
      <c r="C219" s="193"/>
      <c r="D219" s="194" t="s">
        <v>168</v>
      </c>
      <c r="E219" s="195" t="s">
        <v>19</v>
      </c>
      <c r="F219" s="196" t="s">
        <v>1212</v>
      </c>
      <c r="G219" s="193"/>
      <c r="H219" s="197">
        <v>335</v>
      </c>
      <c r="I219" s="198"/>
      <c r="J219" s="193"/>
      <c r="K219" s="193"/>
      <c r="L219" s="199"/>
      <c r="M219" s="200"/>
      <c r="N219" s="201"/>
      <c r="O219" s="201"/>
      <c r="P219" s="201"/>
      <c r="Q219" s="201"/>
      <c r="R219" s="201"/>
      <c r="S219" s="201"/>
      <c r="T219" s="202"/>
      <c r="AT219" s="203" t="s">
        <v>168</v>
      </c>
      <c r="AU219" s="203" t="s">
        <v>77</v>
      </c>
      <c r="AV219" s="13" t="s">
        <v>77</v>
      </c>
      <c r="AW219" s="13" t="s">
        <v>30</v>
      </c>
      <c r="AX219" s="13" t="s">
        <v>75</v>
      </c>
      <c r="AY219" s="203" t="s">
        <v>159</v>
      </c>
    </row>
    <row r="220" spans="1:65" s="12" customFormat="1" ht="25.9" customHeight="1">
      <c r="B220" s="163"/>
      <c r="C220" s="164"/>
      <c r="D220" s="165" t="s">
        <v>67</v>
      </c>
      <c r="E220" s="166" t="s">
        <v>996</v>
      </c>
      <c r="F220" s="166" t="s">
        <v>997</v>
      </c>
      <c r="G220" s="164"/>
      <c r="H220" s="164"/>
      <c r="I220" s="167"/>
      <c r="J220" s="168">
        <f>BK220</f>
        <v>0</v>
      </c>
      <c r="K220" s="164"/>
      <c r="L220" s="169"/>
      <c r="M220" s="170"/>
      <c r="N220" s="171"/>
      <c r="O220" s="171"/>
      <c r="P220" s="172">
        <f>SUM(P221:P222)</f>
        <v>0</v>
      </c>
      <c r="Q220" s="171"/>
      <c r="R220" s="172">
        <f>SUM(R221:R222)</f>
        <v>0</v>
      </c>
      <c r="S220" s="171"/>
      <c r="T220" s="173">
        <f>SUM(T221:T222)</f>
        <v>0</v>
      </c>
      <c r="AR220" s="174" t="s">
        <v>166</v>
      </c>
      <c r="AT220" s="175" t="s">
        <v>67</v>
      </c>
      <c r="AU220" s="175" t="s">
        <v>68</v>
      </c>
      <c r="AY220" s="174" t="s">
        <v>159</v>
      </c>
      <c r="BK220" s="176">
        <f>SUM(BK221:BK222)</f>
        <v>0</v>
      </c>
    </row>
    <row r="221" spans="1:65" s="2" customFormat="1" ht="24">
      <c r="A221" s="35"/>
      <c r="B221" s="36"/>
      <c r="C221" s="179" t="s">
        <v>456</v>
      </c>
      <c r="D221" s="179" t="s">
        <v>161</v>
      </c>
      <c r="E221" s="180" t="s">
        <v>1216</v>
      </c>
      <c r="F221" s="181" t="s">
        <v>1217</v>
      </c>
      <c r="G221" s="182" t="s">
        <v>1001</v>
      </c>
      <c r="H221" s="183">
        <v>80</v>
      </c>
      <c r="I221" s="184"/>
      <c r="J221" s="185">
        <f>ROUND(I221*H221,2)</f>
        <v>0</v>
      </c>
      <c r="K221" s="181" t="s">
        <v>165</v>
      </c>
      <c r="L221" s="40"/>
      <c r="M221" s="186" t="s">
        <v>19</v>
      </c>
      <c r="N221" s="187" t="s">
        <v>39</v>
      </c>
      <c r="O221" s="65"/>
      <c r="P221" s="188">
        <f>O221*H221</f>
        <v>0</v>
      </c>
      <c r="Q221" s="188">
        <v>0</v>
      </c>
      <c r="R221" s="188">
        <f>Q221*H221</f>
        <v>0</v>
      </c>
      <c r="S221" s="188">
        <v>0</v>
      </c>
      <c r="T221" s="189">
        <f>S221*H221</f>
        <v>0</v>
      </c>
      <c r="U221" s="35"/>
      <c r="V221" s="35"/>
      <c r="W221" s="35"/>
      <c r="X221" s="35"/>
      <c r="Y221" s="35"/>
      <c r="Z221" s="35"/>
      <c r="AA221" s="35"/>
      <c r="AB221" s="35"/>
      <c r="AC221" s="35"/>
      <c r="AD221" s="35"/>
      <c r="AE221" s="35"/>
      <c r="AR221" s="190" t="s">
        <v>1002</v>
      </c>
      <c r="AT221" s="190" t="s">
        <v>161</v>
      </c>
      <c r="AU221" s="190" t="s">
        <v>75</v>
      </c>
      <c r="AY221" s="18" t="s">
        <v>159</v>
      </c>
      <c r="BE221" s="191">
        <f>IF(N221="základní",J221,0)</f>
        <v>0</v>
      </c>
      <c r="BF221" s="191">
        <f>IF(N221="snížená",J221,0)</f>
        <v>0</v>
      </c>
      <c r="BG221" s="191">
        <f>IF(N221="zákl. přenesená",J221,0)</f>
        <v>0</v>
      </c>
      <c r="BH221" s="191">
        <f>IF(N221="sníž. přenesená",J221,0)</f>
        <v>0</v>
      </c>
      <c r="BI221" s="191">
        <f>IF(N221="nulová",J221,0)</f>
        <v>0</v>
      </c>
      <c r="BJ221" s="18" t="s">
        <v>75</v>
      </c>
      <c r="BK221" s="191">
        <f>ROUND(I221*H221,2)</f>
        <v>0</v>
      </c>
      <c r="BL221" s="18" t="s">
        <v>1002</v>
      </c>
      <c r="BM221" s="190" t="s">
        <v>1218</v>
      </c>
    </row>
    <row r="222" spans="1:65" s="13" customFormat="1" ht="11.25">
      <c r="B222" s="192"/>
      <c r="C222" s="193"/>
      <c r="D222" s="194" t="s">
        <v>168</v>
      </c>
      <c r="E222" s="195" t="s">
        <v>19</v>
      </c>
      <c r="F222" s="196" t="s">
        <v>1219</v>
      </c>
      <c r="G222" s="193"/>
      <c r="H222" s="197">
        <v>80</v>
      </c>
      <c r="I222" s="198"/>
      <c r="J222" s="193"/>
      <c r="K222" s="193"/>
      <c r="L222" s="199"/>
      <c r="M222" s="243"/>
      <c r="N222" s="244"/>
      <c r="O222" s="244"/>
      <c r="P222" s="244"/>
      <c r="Q222" s="244"/>
      <c r="R222" s="244"/>
      <c r="S222" s="244"/>
      <c r="T222" s="245"/>
      <c r="AT222" s="203" t="s">
        <v>168</v>
      </c>
      <c r="AU222" s="203" t="s">
        <v>75</v>
      </c>
      <c r="AV222" s="13" t="s">
        <v>77</v>
      </c>
      <c r="AW222" s="13" t="s">
        <v>30</v>
      </c>
      <c r="AX222" s="13" t="s">
        <v>75</v>
      </c>
      <c r="AY222" s="203" t="s">
        <v>159</v>
      </c>
    </row>
    <row r="223" spans="1:65" s="2" customFormat="1" ht="6.95" customHeight="1">
      <c r="A223" s="35"/>
      <c r="B223" s="48"/>
      <c r="C223" s="49"/>
      <c r="D223" s="49"/>
      <c r="E223" s="49"/>
      <c r="F223" s="49"/>
      <c r="G223" s="49"/>
      <c r="H223" s="49"/>
      <c r="I223" s="49"/>
      <c r="J223" s="49"/>
      <c r="K223" s="49"/>
      <c r="L223" s="40"/>
      <c r="M223" s="35"/>
      <c r="O223" s="35"/>
      <c r="P223" s="35"/>
      <c r="Q223" s="35"/>
      <c r="R223" s="35"/>
      <c r="S223" s="35"/>
      <c r="T223" s="35"/>
      <c r="U223" s="35"/>
      <c r="V223" s="35"/>
      <c r="W223" s="35"/>
      <c r="X223" s="35"/>
      <c r="Y223" s="35"/>
      <c r="Z223" s="35"/>
      <c r="AA223" s="35"/>
      <c r="AB223" s="35"/>
      <c r="AC223" s="35"/>
      <c r="AD223" s="35"/>
      <c r="AE223" s="35"/>
    </row>
  </sheetData>
  <sheetProtection algorithmName="SHA-512" hashValue="HFstS9vxjPmuohVeYn4Btlvgw+Gf7ef9Stcp4tLkJlGduKrk/VVgIGZXdCxOmXngMUl8fDcvHXWpFt9IJo6E3w==" saltValue="wRLyjE4I2IcVPx6ZSiRAFrAv716K4wwN85WjvmEw7jhrWTXFxHGvV/KO7CH50QEk3mNPLrWYtJhmiJeM/p1Smw==" spinCount="100000" sheet="1" objects="1" scenarios="1" formatColumns="0" formatRows="0" autoFilter="0"/>
  <autoFilter ref="C95:K222"/>
  <mergeCells count="12">
    <mergeCell ref="E88:H88"/>
    <mergeCell ref="L2:V2"/>
    <mergeCell ref="E50:H50"/>
    <mergeCell ref="E52:H52"/>
    <mergeCell ref="E54:H54"/>
    <mergeCell ref="E84:H84"/>
    <mergeCell ref="E86:H8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9"/>
      <c r="M2" s="379"/>
      <c r="N2" s="379"/>
      <c r="O2" s="379"/>
      <c r="P2" s="379"/>
      <c r="Q2" s="379"/>
      <c r="R2" s="379"/>
      <c r="S2" s="379"/>
      <c r="T2" s="379"/>
      <c r="U2" s="379"/>
      <c r="V2" s="379"/>
      <c r="AT2" s="18" t="s">
        <v>88</v>
      </c>
    </row>
    <row r="3" spans="1:46" s="1" customFormat="1" ht="6.95" customHeight="1">
      <c r="B3" s="109"/>
      <c r="C3" s="110"/>
      <c r="D3" s="110"/>
      <c r="E3" s="110"/>
      <c r="F3" s="110"/>
      <c r="G3" s="110"/>
      <c r="H3" s="110"/>
      <c r="I3" s="110"/>
      <c r="J3" s="110"/>
      <c r="K3" s="110"/>
      <c r="L3" s="21"/>
      <c r="AT3" s="18" t="s">
        <v>77</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80" t="str">
        <f>'Rekapitulace zakázky'!K6</f>
        <v>Olomouc - Nová ulice ON - oprava</v>
      </c>
      <c r="F7" s="381"/>
      <c r="G7" s="381"/>
      <c r="H7" s="381"/>
      <c r="L7" s="21"/>
    </row>
    <row r="8" spans="1:46" s="1" customFormat="1" ht="12" customHeight="1">
      <c r="B8" s="21"/>
      <c r="D8" s="113" t="s">
        <v>105</v>
      </c>
      <c r="L8" s="21"/>
    </row>
    <row r="9" spans="1:46" s="2" customFormat="1" ht="16.5" customHeight="1">
      <c r="A9" s="35"/>
      <c r="B9" s="40"/>
      <c r="C9" s="35"/>
      <c r="D9" s="35"/>
      <c r="E9" s="380" t="s">
        <v>106</v>
      </c>
      <c r="F9" s="382"/>
      <c r="G9" s="382"/>
      <c r="H9" s="382"/>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83" t="s">
        <v>1220</v>
      </c>
      <c r="F11" s="382"/>
      <c r="G11" s="382"/>
      <c r="H11" s="382"/>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f>'Rekapitulace zakázky'!AN8</f>
        <v>0</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24</v>
      </c>
      <c r="E16" s="35"/>
      <c r="F16" s="35"/>
      <c r="G16" s="35"/>
      <c r="H16" s="35"/>
      <c r="I16" s="113" t="s">
        <v>25</v>
      </c>
      <c r="J16" s="104" t="str">
        <f>IF('Rekapitulace zakázky'!AN10="","",'Rekapitulace zakázky'!AN10)</f>
        <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tr">
        <f>IF('Rekapitulace zakázky'!E11="","",'Rekapitulace zakázky'!E11)</f>
        <v xml:space="preserve"> </v>
      </c>
      <c r="F17" s="35"/>
      <c r="G17" s="35"/>
      <c r="H17" s="35"/>
      <c r="I17" s="113" t="s">
        <v>26</v>
      </c>
      <c r="J17" s="104" t="str">
        <f>IF('Rekapitulace zakázky'!AN11="","",'Rekapitulace zakázky'!AN11)</f>
        <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27</v>
      </c>
      <c r="E19" s="35"/>
      <c r="F19" s="35"/>
      <c r="G19" s="35"/>
      <c r="H19" s="35"/>
      <c r="I19" s="113" t="s">
        <v>25</v>
      </c>
      <c r="J19" s="31" t="str">
        <f>'Rekapitulace zakázky'!AN13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zakázky'!E14</f>
        <v>Vyplň údaj</v>
      </c>
      <c r="F20" s="385"/>
      <c r="G20" s="385"/>
      <c r="H20" s="385"/>
      <c r="I20" s="113" t="s">
        <v>26</v>
      </c>
      <c r="J20" s="31" t="str">
        <f>'Rekapitulace zakázky'!AN14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29</v>
      </c>
      <c r="E22" s="35"/>
      <c r="F22" s="35"/>
      <c r="G22" s="35"/>
      <c r="H22" s="35"/>
      <c r="I22" s="113" t="s">
        <v>25</v>
      </c>
      <c r="J22" s="104" t="str">
        <f>IF('Rekapitulace zakázky'!AN16="","",'Rekapitulace zakázky'!AN16)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zakázky'!E17="","",'Rekapitulace zakázky'!E17)</f>
        <v xml:space="preserve"> </v>
      </c>
      <c r="F23" s="35"/>
      <c r="G23" s="35"/>
      <c r="H23" s="35"/>
      <c r="I23" s="113" t="s">
        <v>26</v>
      </c>
      <c r="J23" s="104" t="str">
        <f>IF('Rekapitulace zakázky'!AN17="","",'Rekapitulace zakázky'!AN17)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31</v>
      </c>
      <c r="E25" s="35"/>
      <c r="F25" s="35"/>
      <c r="G25" s="35"/>
      <c r="H25" s="35"/>
      <c r="I25" s="113" t="s">
        <v>25</v>
      </c>
      <c r="J25" s="104" t="str">
        <f>IF('Rekapitulace zakázky'!AN19="","",'Rekapitulace zakázky'!AN19)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zakázky'!E20="","",'Rekapitulace zakázky'!E20)</f>
        <v xml:space="preserve"> </v>
      </c>
      <c r="F26" s="35"/>
      <c r="G26" s="35"/>
      <c r="H26" s="35"/>
      <c r="I26" s="113" t="s">
        <v>26</v>
      </c>
      <c r="J26" s="104" t="str">
        <f>IF('Rekapitulace zakázky'!AN20="","",'Rekapitulace zakázky'!AN20)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32</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86" t="s">
        <v>19</v>
      </c>
      <c r="F29" s="386"/>
      <c r="G29" s="386"/>
      <c r="H29" s="386"/>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34</v>
      </c>
      <c r="E32" s="35"/>
      <c r="F32" s="35"/>
      <c r="G32" s="35"/>
      <c r="H32" s="35"/>
      <c r="I32" s="35"/>
      <c r="J32" s="121">
        <f>ROUND(J99,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36</v>
      </c>
      <c r="G34" s="35"/>
      <c r="H34" s="35"/>
      <c r="I34" s="122" t="s">
        <v>35</v>
      </c>
      <c r="J34" s="122" t="s">
        <v>37</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38</v>
      </c>
      <c r="E35" s="113" t="s">
        <v>39</v>
      </c>
      <c r="F35" s="124">
        <f>ROUND((SUM(BE99:BE248)),  2)</f>
        <v>0</v>
      </c>
      <c r="G35" s="35"/>
      <c r="H35" s="35"/>
      <c r="I35" s="125">
        <v>0.21</v>
      </c>
      <c r="J35" s="124">
        <f>ROUND(((SUM(BE99:BE248))*I35),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40</v>
      </c>
      <c r="F36" s="124">
        <f>ROUND((SUM(BF99:BF248)),  2)</f>
        <v>0</v>
      </c>
      <c r="G36" s="35"/>
      <c r="H36" s="35"/>
      <c r="I36" s="125">
        <v>0.15</v>
      </c>
      <c r="J36" s="124">
        <f>ROUND(((SUM(BF99:BF248))*I36),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41</v>
      </c>
      <c r="F37" s="124">
        <f>ROUND((SUM(BG99:BG248)),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42</v>
      </c>
      <c r="F38" s="124">
        <f>ROUND((SUM(BH99:BH248)),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43</v>
      </c>
      <c r="F39" s="124">
        <f>ROUND((SUM(BI99:BI248)),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44</v>
      </c>
      <c r="E41" s="128"/>
      <c r="F41" s="128"/>
      <c r="G41" s="129" t="s">
        <v>45</v>
      </c>
      <c r="H41" s="130" t="s">
        <v>46</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7" t="str">
        <f>E7</f>
        <v>Olomouc - Nová ulice ON - oprava</v>
      </c>
      <c r="F50" s="388"/>
      <c r="G50" s="388"/>
      <c r="H50" s="388"/>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87" t="s">
        <v>106</v>
      </c>
      <c r="F52" s="389"/>
      <c r="G52" s="389"/>
      <c r="H52" s="389"/>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6" t="str">
        <f>E11</f>
        <v>SO01 - 01 - Sanace</v>
      </c>
      <c r="F54" s="389"/>
      <c r="G54" s="389"/>
      <c r="H54" s="389"/>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f>IF(J14="","",J14)</f>
        <v>0</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24</v>
      </c>
      <c r="D58" s="37"/>
      <c r="E58" s="37"/>
      <c r="F58" s="28" t="str">
        <f>E17</f>
        <v xml:space="preserve"> </v>
      </c>
      <c r="G58" s="37"/>
      <c r="H58" s="37"/>
      <c r="I58" s="30" t="s">
        <v>29</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27</v>
      </c>
      <c r="D59" s="37"/>
      <c r="E59" s="37"/>
      <c r="F59" s="28" t="str">
        <f>IF(E20="","",E20)</f>
        <v>Vyplň údaj</v>
      </c>
      <c r="G59" s="37"/>
      <c r="H59" s="37"/>
      <c r="I59" s="30" t="s">
        <v>31</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66</v>
      </c>
      <c r="D63" s="37"/>
      <c r="E63" s="37"/>
      <c r="F63" s="37"/>
      <c r="G63" s="37"/>
      <c r="H63" s="37"/>
      <c r="I63" s="37"/>
      <c r="J63" s="78">
        <f>J99</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1221</v>
      </c>
      <c r="E64" s="144"/>
      <c r="F64" s="144"/>
      <c r="G64" s="144"/>
      <c r="H64" s="144"/>
      <c r="I64" s="144"/>
      <c r="J64" s="145">
        <f>J100</f>
        <v>0</v>
      </c>
      <c r="K64" s="142"/>
      <c r="L64" s="146"/>
    </row>
    <row r="65" spans="1:31" s="9" customFormat="1" ht="24.95" customHeight="1">
      <c r="B65" s="141"/>
      <c r="C65" s="142"/>
      <c r="D65" s="143" t="s">
        <v>1222</v>
      </c>
      <c r="E65" s="144"/>
      <c r="F65" s="144"/>
      <c r="G65" s="144"/>
      <c r="H65" s="144"/>
      <c r="I65" s="144"/>
      <c r="J65" s="145">
        <f>J120</f>
        <v>0</v>
      </c>
      <c r="K65" s="142"/>
      <c r="L65" s="146"/>
    </row>
    <row r="66" spans="1:31" s="9" customFormat="1" ht="24.95" customHeight="1">
      <c r="B66" s="141"/>
      <c r="C66" s="142"/>
      <c r="D66" s="143" t="s">
        <v>1223</v>
      </c>
      <c r="E66" s="144"/>
      <c r="F66" s="144"/>
      <c r="G66" s="144"/>
      <c r="H66" s="144"/>
      <c r="I66" s="144"/>
      <c r="J66" s="145">
        <f>J123</f>
        <v>0</v>
      </c>
      <c r="K66" s="142"/>
      <c r="L66" s="146"/>
    </row>
    <row r="67" spans="1:31" s="9" customFormat="1" ht="24.95" customHeight="1">
      <c r="B67" s="141"/>
      <c r="C67" s="142"/>
      <c r="D67" s="143" t="s">
        <v>1224</v>
      </c>
      <c r="E67" s="144"/>
      <c r="F67" s="144"/>
      <c r="G67" s="144"/>
      <c r="H67" s="144"/>
      <c r="I67" s="144"/>
      <c r="J67" s="145">
        <f>J188</f>
        <v>0</v>
      </c>
      <c r="K67" s="142"/>
      <c r="L67" s="146"/>
    </row>
    <row r="68" spans="1:31" s="9" customFormat="1" ht="24.95" customHeight="1">
      <c r="B68" s="141"/>
      <c r="C68" s="142"/>
      <c r="D68" s="143" t="s">
        <v>1225</v>
      </c>
      <c r="E68" s="144"/>
      <c r="F68" s="144"/>
      <c r="G68" s="144"/>
      <c r="H68" s="144"/>
      <c r="I68" s="144"/>
      <c r="J68" s="145">
        <f>J197</f>
        <v>0</v>
      </c>
      <c r="K68" s="142"/>
      <c r="L68" s="146"/>
    </row>
    <row r="69" spans="1:31" s="9" customFormat="1" ht="24.95" customHeight="1">
      <c r="B69" s="141"/>
      <c r="C69" s="142"/>
      <c r="D69" s="143" t="s">
        <v>113</v>
      </c>
      <c r="E69" s="144"/>
      <c r="F69" s="144"/>
      <c r="G69" s="144"/>
      <c r="H69" s="144"/>
      <c r="I69" s="144"/>
      <c r="J69" s="145">
        <f>J200</f>
        <v>0</v>
      </c>
      <c r="K69" s="142"/>
      <c r="L69" s="146"/>
    </row>
    <row r="70" spans="1:31" s="10" customFormat="1" ht="19.899999999999999" customHeight="1">
      <c r="B70" s="147"/>
      <c r="C70" s="98"/>
      <c r="D70" s="148" t="s">
        <v>119</v>
      </c>
      <c r="E70" s="149"/>
      <c r="F70" s="149"/>
      <c r="G70" s="149"/>
      <c r="H70" s="149"/>
      <c r="I70" s="149"/>
      <c r="J70" s="150">
        <f>J201</f>
        <v>0</v>
      </c>
      <c r="K70" s="98"/>
      <c r="L70" s="151"/>
    </row>
    <row r="71" spans="1:31" s="10" customFormat="1" ht="19.899999999999999" customHeight="1">
      <c r="B71" s="147"/>
      <c r="C71" s="98"/>
      <c r="D71" s="148" t="s">
        <v>1226</v>
      </c>
      <c r="E71" s="149"/>
      <c r="F71" s="149"/>
      <c r="G71" s="149"/>
      <c r="H71" s="149"/>
      <c r="I71" s="149"/>
      <c r="J71" s="150">
        <f>J202</f>
        <v>0</v>
      </c>
      <c r="K71" s="98"/>
      <c r="L71" s="151"/>
    </row>
    <row r="72" spans="1:31" s="10" customFormat="1" ht="19.899999999999999" customHeight="1">
      <c r="B72" s="147"/>
      <c r="C72" s="98"/>
      <c r="D72" s="148" t="s">
        <v>122</v>
      </c>
      <c r="E72" s="149"/>
      <c r="F72" s="149"/>
      <c r="G72" s="149"/>
      <c r="H72" s="149"/>
      <c r="I72" s="149"/>
      <c r="J72" s="150">
        <f>J206</f>
        <v>0</v>
      </c>
      <c r="K72" s="98"/>
      <c r="L72" s="151"/>
    </row>
    <row r="73" spans="1:31" s="9" customFormat="1" ht="24.95" customHeight="1">
      <c r="B73" s="141"/>
      <c r="C73" s="142"/>
      <c r="D73" s="143" t="s">
        <v>1227</v>
      </c>
      <c r="E73" s="144"/>
      <c r="F73" s="144"/>
      <c r="G73" s="144"/>
      <c r="H73" s="144"/>
      <c r="I73" s="144"/>
      <c r="J73" s="145">
        <f>J208</f>
        <v>0</v>
      </c>
      <c r="K73" s="142"/>
      <c r="L73" s="146"/>
    </row>
    <row r="74" spans="1:31" s="9" customFormat="1" ht="24.95" customHeight="1">
      <c r="B74" s="141"/>
      <c r="C74" s="142"/>
      <c r="D74" s="143" t="s">
        <v>1228</v>
      </c>
      <c r="E74" s="144"/>
      <c r="F74" s="144"/>
      <c r="G74" s="144"/>
      <c r="H74" s="144"/>
      <c r="I74" s="144"/>
      <c r="J74" s="145">
        <f>J227</f>
        <v>0</v>
      </c>
      <c r="K74" s="142"/>
      <c r="L74" s="146"/>
    </row>
    <row r="75" spans="1:31" s="9" customFormat="1" ht="24.95" customHeight="1">
      <c r="B75" s="141"/>
      <c r="C75" s="142"/>
      <c r="D75" s="143" t="s">
        <v>1229</v>
      </c>
      <c r="E75" s="144"/>
      <c r="F75" s="144"/>
      <c r="G75" s="144"/>
      <c r="H75" s="144"/>
      <c r="I75" s="144"/>
      <c r="J75" s="145">
        <f>J233</f>
        <v>0</v>
      </c>
      <c r="K75" s="142"/>
      <c r="L75" s="146"/>
    </row>
    <row r="76" spans="1:31" s="9" customFormat="1" ht="24.95" customHeight="1">
      <c r="B76" s="141"/>
      <c r="C76" s="142"/>
      <c r="D76" s="143" t="s">
        <v>1230</v>
      </c>
      <c r="E76" s="144"/>
      <c r="F76" s="144"/>
      <c r="G76" s="144"/>
      <c r="H76" s="144"/>
      <c r="I76" s="144"/>
      <c r="J76" s="145">
        <f>J237</f>
        <v>0</v>
      </c>
      <c r="K76" s="142"/>
      <c r="L76" s="146"/>
    </row>
    <row r="77" spans="1:31" s="9" customFormat="1" ht="24.95" customHeight="1">
      <c r="B77" s="141"/>
      <c r="C77" s="142"/>
      <c r="D77" s="143" t="s">
        <v>1231</v>
      </c>
      <c r="E77" s="144"/>
      <c r="F77" s="144"/>
      <c r="G77" s="144"/>
      <c r="H77" s="144"/>
      <c r="I77" s="144"/>
      <c r="J77" s="145">
        <f>J246</f>
        <v>0</v>
      </c>
      <c r="K77" s="142"/>
      <c r="L77" s="146"/>
    </row>
    <row r="78" spans="1:31" s="2" customFormat="1" ht="21.75" customHeight="1">
      <c r="A78" s="35"/>
      <c r="B78" s="36"/>
      <c r="C78" s="37"/>
      <c r="D78" s="37"/>
      <c r="E78" s="37"/>
      <c r="F78" s="37"/>
      <c r="G78" s="37"/>
      <c r="H78" s="37"/>
      <c r="I78" s="37"/>
      <c r="J78" s="37"/>
      <c r="K78" s="37"/>
      <c r="L78" s="114"/>
      <c r="S78" s="35"/>
      <c r="T78" s="35"/>
      <c r="U78" s="35"/>
      <c r="V78" s="35"/>
      <c r="W78" s="35"/>
      <c r="X78" s="35"/>
      <c r="Y78" s="35"/>
      <c r="Z78" s="35"/>
      <c r="AA78" s="35"/>
      <c r="AB78" s="35"/>
      <c r="AC78" s="35"/>
      <c r="AD78" s="35"/>
      <c r="AE78" s="35"/>
    </row>
    <row r="79" spans="1:31" s="2" customFormat="1" ht="6.95" customHeight="1">
      <c r="A79" s="35"/>
      <c r="B79" s="48"/>
      <c r="C79" s="49"/>
      <c r="D79" s="49"/>
      <c r="E79" s="49"/>
      <c r="F79" s="49"/>
      <c r="G79" s="49"/>
      <c r="H79" s="49"/>
      <c r="I79" s="49"/>
      <c r="J79" s="49"/>
      <c r="K79" s="49"/>
      <c r="L79" s="114"/>
      <c r="S79" s="35"/>
      <c r="T79" s="35"/>
      <c r="U79" s="35"/>
      <c r="V79" s="35"/>
      <c r="W79" s="35"/>
      <c r="X79" s="35"/>
      <c r="Y79" s="35"/>
      <c r="Z79" s="35"/>
      <c r="AA79" s="35"/>
      <c r="AB79" s="35"/>
      <c r="AC79" s="35"/>
      <c r="AD79" s="35"/>
      <c r="AE79" s="35"/>
    </row>
    <row r="83" spans="1:31" s="2" customFormat="1" ht="6.95" customHeight="1">
      <c r="A83" s="35"/>
      <c r="B83" s="50"/>
      <c r="C83" s="51"/>
      <c r="D83" s="51"/>
      <c r="E83" s="51"/>
      <c r="F83" s="51"/>
      <c r="G83" s="51"/>
      <c r="H83" s="51"/>
      <c r="I83" s="51"/>
      <c r="J83" s="51"/>
      <c r="K83" s="51"/>
      <c r="L83" s="114"/>
      <c r="S83" s="35"/>
      <c r="T83" s="35"/>
      <c r="U83" s="35"/>
      <c r="V83" s="35"/>
      <c r="W83" s="35"/>
      <c r="X83" s="35"/>
      <c r="Y83" s="35"/>
      <c r="Z83" s="35"/>
      <c r="AA83" s="35"/>
      <c r="AB83" s="35"/>
      <c r="AC83" s="35"/>
      <c r="AD83" s="35"/>
      <c r="AE83" s="35"/>
    </row>
    <row r="84" spans="1:31" s="2" customFormat="1" ht="24.95" customHeight="1">
      <c r="A84" s="35"/>
      <c r="B84" s="36"/>
      <c r="C84" s="24" t="s">
        <v>144</v>
      </c>
      <c r="D84" s="37"/>
      <c r="E84" s="37"/>
      <c r="F84" s="37"/>
      <c r="G84" s="37"/>
      <c r="H84" s="37"/>
      <c r="I84" s="37"/>
      <c r="J84" s="37"/>
      <c r="K84" s="37"/>
      <c r="L84" s="114"/>
      <c r="S84" s="35"/>
      <c r="T84" s="35"/>
      <c r="U84" s="35"/>
      <c r="V84" s="35"/>
      <c r="W84" s="35"/>
      <c r="X84" s="35"/>
      <c r="Y84" s="35"/>
      <c r="Z84" s="35"/>
      <c r="AA84" s="35"/>
      <c r="AB84" s="35"/>
      <c r="AC84" s="35"/>
      <c r="AD84" s="35"/>
      <c r="AE84" s="35"/>
    </row>
    <row r="85" spans="1:31" s="2" customFormat="1" ht="6.95" customHeight="1">
      <c r="A85" s="35"/>
      <c r="B85" s="36"/>
      <c r="C85" s="37"/>
      <c r="D85" s="37"/>
      <c r="E85" s="37"/>
      <c r="F85" s="37"/>
      <c r="G85" s="37"/>
      <c r="H85" s="37"/>
      <c r="I85" s="37"/>
      <c r="J85" s="37"/>
      <c r="K85" s="37"/>
      <c r="L85" s="114"/>
      <c r="S85" s="35"/>
      <c r="T85" s="35"/>
      <c r="U85" s="35"/>
      <c r="V85" s="35"/>
      <c r="W85" s="35"/>
      <c r="X85" s="35"/>
      <c r="Y85" s="35"/>
      <c r="Z85" s="35"/>
      <c r="AA85" s="35"/>
      <c r="AB85" s="35"/>
      <c r="AC85" s="35"/>
      <c r="AD85" s="35"/>
      <c r="AE85" s="35"/>
    </row>
    <row r="86" spans="1:31" s="2" customFormat="1" ht="12" customHeight="1">
      <c r="A86" s="35"/>
      <c r="B86" s="36"/>
      <c r="C86" s="30" t="s">
        <v>16</v>
      </c>
      <c r="D86" s="37"/>
      <c r="E86" s="37"/>
      <c r="F86" s="37"/>
      <c r="G86" s="37"/>
      <c r="H86" s="37"/>
      <c r="I86" s="37"/>
      <c r="J86" s="37"/>
      <c r="K86" s="37"/>
      <c r="L86" s="114"/>
      <c r="S86" s="35"/>
      <c r="T86" s="35"/>
      <c r="U86" s="35"/>
      <c r="V86" s="35"/>
      <c r="W86" s="35"/>
      <c r="X86" s="35"/>
      <c r="Y86" s="35"/>
      <c r="Z86" s="35"/>
      <c r="AA86" s="35"/>
      <c r="AB86" s="35"/>
      <c r="AC86" s="35"/>
      <c r="AD86" s="35"/>
      <c r="AE86" s="35"/>
    </row>
    <row r="87" spans="1:31" s="2" customFormat="1" ht="16.5" customHeight="1">
      <c r="A87" s="35"/>
      <c r="B87" s="36"/>
      <c r="C87" s="37"/>
      <c r="D87" s="37"/>
      <c r="E87" s="387" t="str">
        <f>E7</f>
        <v>Olomouc - Nová ulice ON - oprava</v>
      </c>
      <c r="F87" s="388"/>
      <c r="G87" s="388"/>
      <c r="H87" s="388"/>
      <c r="I87" s="37"/>
      <c r="J87" s="37"/>
      <c r="K87" s="37"/>
      <c r="L87" s="114"/>
      <c r="S87" s="35"/>
      <c r="T87" s="35"/>
      <c r="U87" s="35"/>
      <c r="V87" s="35"/>
      <c r="W87" s="35"/>
      <c r="X87" s="35"/>
      <c r="Y87" s="35"/>
      <c r="Z87" s="35"/>
      <c r="AA87" s="35"/>
      <c r="AB87" s="35"/>
      <c r="AC87" s="35"/>
      <c r="AD87" s="35"/>
      <c r="AE87" s="35"/>
    </row>
    <row r="88" spans="1:31" s="1" customFormat="1" ht="12" customHeight="1">
      <c r="B88" s="22"/>
      <c r="C88" s="30" t="s">
        <v>105</v>
      </c>
      <c r="D88" s="23"/>
      <c r="E88" s="23"/>
      <c r="F88" s="23"/>
      <c r="G88" s="23"/>
      <c r="H88" s="23"/>
      <c r="I88" s="23"/>
      <c r="J88" s="23"/>
      <c r="K88" s="23"/>
      <c r="L88" s="21"/>
    </row>
    <row r="89" spans="1:31" s="2" customFormat="1" ht="16.5" customHeight="1">
      <c r="A89" s="35"/>
      <c r="B89" s="36"/>
      <c r="C89" s="37"/>
      <c r="D89" s="37"/>
      <c r="E89" s="387" t="s">
        <v>106</v>
      </c>
      <c r="F89" s="389"/>
      <c r="G89" s="389"/>
      <c r="H89" s="389"/>
      <c r="I89" s="37"/>
      <c r="J89" s="37"/>
      <c r="K89" s="37"/>
      <c r="L89" s="114"/>
      <c r="S89" s="35"/>
      <c r="T89" s="35"/>
      <c r="U89" s="35"/>
      <c r="V89" s="35"/>
      <c r="W89" s="35"/>
      <c r="X89" s="35"/>
      <c r="Y89" s="35"/>
      <c r="Z89" s="35"/>
      <c r="AA89" s="35"/>
      <c r="AB89" s="35"/>
      <c r="AC89" s="35"/>
      <c r="AD89" s="35"/>
      <c r="AE89" s="35"/>
    </row>
    <row r="90" spans="1:31" s="2" customFormat="1" ht="12" customHeight="1">
      <c r="A90" s="35"/>
      <c r="B90" s="36"/>
      <c r="C90" s="30" t="s">
        <v>107</v>
      </c>
      <c r="D90" s="37"/>
      <c r="E90" s="37"/>
      <c r="F90" s="37"/>
      <c r="G90" s="37"/>
      <c r="H90" s="37"/>
      <c r="I90" s="37"/>
      <c r="J90" s="37"/>
      <c r="K90" s="37"/>
      <c r="L90" s="114"/>
      <c r="S90" s="35"/>
      <c r="T90" s="35"/>
      <c r="U90" s="35"/>
      <c r="V90" s="35"/>
      <c r="W90" s="35"/>
      <c r="X90" s="35"/>
      <c r="Y90" s="35"/>
      <c r="Z90" s="35"/>
      <c r="AA90" s="35"/>
      <c r="AB90" s="35"/>
      <c r="AC90" s="35"/>
      <c r="AD90" s="35"/>
      <c r="AE90" s="35"/>
    </row>
    <row r="91" spans="1:31" s="2" customFormat="1" ht="16.5" customHeight="1">
      <c r="A91" s="35"/>
      <c r="B91" s="36"/>
      <c r="C91" s="37"/>
      <c r="D91" s="37"/>
      <c r="E91" s="336" t="str">
        <f>E11</f>
        <v>SO01 - 01 - Sanace</v>
      </c>
      <c r="F91" s="389"/>
      <c r="G91" s="389"/>
      <c r="H91" s="389"/>
      <c r="I91" s="37"/>
      <c r="J91" s="37"/>
      <c r="K91" s="37"/>
      <c r="L91" s="114"/>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114"/>
      <c r="S92" s="35"/>
      <c r="T92" s="35"/>
      <c r="U92" s="35"/>
      <c r="V92" s="35"/>
      <c r="W92" s="35"/>
      <c r="X92" s="35"/>
      <c r="Y92" s="35"/>
      <c r="Z92" s="35"/>
      <c r="AA92" s="35"/>
      <c r="AB92" s="35"/>
      <c r="AC92" s="35"/>
      <c r="AD92" s="35"/>
      <c r="AE92" s="35"/>
    </row>
    <row r="93" spans="1:31" s="2" customFormat="1" ht="12" customHeight="1">
      <c r="A93" s="35"/>
      <c r="B93" s="36"/>
      <c r="C93" s="30" t="s">
        <v>21</v>
      </c>
      <c r="D93" s="37"/>
      <c r="E93" s="37"/>
      <c r="F93" s="28" t="str">
        <f>F14</f>
        <v xml:space="preserve"> </v>
      </c>
      <c r="G93" s="37"/>
      <c r="H93" s="37"/>
      <c r="I93" s="30" t="s">
        <v>23</v>
      </c>
      <c r="J93" s="60">
        <f>IF(J14="","",J14)</f>
        <v>0</v>
      </c>
      <c r="K93" s="37"/>
      <c r="L93" s="114"/>
      <c r="S93" s="35"/>
      <c r="T93" s="35"/>
      <c r="U93" s="35"/>
      <c r="V93" s="35"/>
      <c r="W93" s="35"/>
      <c r="X93" s="35"/>
      <c r="Y93" s="35"/>
      <c r="Z93" s="35"/>
      <c r="AA93" s="35"/>
      <c r="AB93" s="35"/>
      <c r="AC93" s="35"/>
      <c r="AD93" s="35"/>
      <c r="AE93" s="35"/>
    </row>
    <row r="94" spans="1:31" s="2" customFormat="1" ht="6.95" customHeight="1">
      <c r="A94" s="35"/>
      <c r="B94" s="36"/>
      <c r="C94" s="37"/>
      <c r="D94" s="37"/>
      <c r="E94" s="37"/>
      <c r="F94" s="37"/>
      <c r="G94" s="37"/>
      <c r="H94" s="37"/>
      <c r="I94" s="37"/>
      <c r="J94" s="37"/>
      <c r="K94" s="37"/>
      <c r="L94" s="114"/>
      <c r="S94" s="35"/>
      <c r="T94" s="35"/>
      <c r="U94" s="35"/>
      <c r="V94" s="35"/>
      <c r="W94" s="35"/>
      <c r="X94" s="35"/>
      <c r="Y94" s="35"/>
      <c r="Z94" s="35"/>
      <c r="AA94" s="35"/>
      <c r="AB94" s="35"/>
      <c r="AC94" s="35"/>
      <c r="AD94" s="35"/>
      <c r="AE94" s="35"/>
    </row>
    <row r="95" spans="1:31" s="2" customFormat="1" ht="15.2" customHeight="1">
      <c r="A95" s="35"/>
      <c r="B95" s="36"/>
      <c r="C95" s="30" t="s">
        <v>24</v>
      </c>
      <c r="D95" s="37"/>
      <c r="E95" s="37"/>
      <c r="F95" s="28" t="str">
        <f>E17</f>
        <v xml:space="preserve"> </v>
      </c>
      <c r="G95" s="37"/>
      <c r="H95" s="37"/>
      <c r="I95" s="30" t="s">
        <v>29</v>
      </c>
      <c r="J95" s="33" t="str">
        <f>E23</f>
        <v xml:space="preserve"> </v>
      </c>
      <c r="K95" s="37"/>
      <c r="L95" s="114"/>
      <c r="S95" s="35"/>
      <c r="T95" s="35"/>
      <c r="U95" s="35"/>
      <c r="V95" s="35"/>
      <c r="W95" s="35"/>
      <c r="X95" s="35"/>
      <c r="Y95" s="35"/>
      <c r="Z95" s="35"/>
      <c r="AA95" s="35"/>
      <c r="AB95" s="35"/>
      <c r="AC95" s="35"/>
      <c r="AD95" s="35"/>
      <c r="AE95" s="35"/>
    </row>
    <row r="96" spans="1:31" s="2" customFormat="1" ht="15.2" customHeight="1">
      <c r="A96" s="35"/>
      <c r="B96" s="36"/>
      <c r="C96" s="30" t="s">
        <v>27</v>
      </c>
      <c r="D96" s="37"/>
      <c r="E96" s="37"/>
      <c r="F96" s="28" t="str">
        <f>IF(E20="","",E20)</f>
        <v>Vyplň údaj</v>
      </c>
      <c r="G96" s="37"/>
      <c r="H96" s="37"/>
      <c r="I96" s="30" t="s">
        <v>31</v>
      </c>
      <c r="J96" s="33" t="str">
        <f>E26</f>
        <v xml:space="preserve"> </v>
      </c>
      <c r="K96" s="37"/>
      <c r="L96" s="114"/>
      <c r="S96" s="35"/>
      <c r="T96" s="35"/>
      <c r="U96" s="35"/>
      <c r="V96" s="35"/>
      <c r="W96" s="35"/>
      <c r="X96" s="35"/>
      <c r="Y96" s="35"/>
      <c r="Z96" s="35"/>
      <c r="AA96" s="35"/>
      <c r="AB96" s="35"/>
      <c r="AC96" s="35"/>
      <c r="AD96" s="35"/>
      <c r="AE96" s="35"/>
    </row>
    <row r="97" spans="1:65" s="2" customFormat="1" ht="10.35" customHeight="1">
      <c r="A97" s="35"/>
      <c r="B97" s="36"/>
      <c r="C97" s="37"/>
      <c r="D97" s="37"/>
      <c r="E97" s="37"/>
      <c r="F97" s="37"/>
      <c r="G97" s="37"/>
      <c r="H97" s="37"/>
      <c r="I97" s="37"/>
      <c r="J97" s="37"/>
      <c r="K97" s="37"/>
      <c r="L97" s="114"/>
      <c r="S97" s="35"/>
      <c r="T97" s="35"/>
      <c r="U97" s="35"/>
      <c r="V97" s="35"/>
      <c r="W97" s="35"/>
      <c r="X97" s="35"/>
      <c r="Y97" s="35"/>
      <c r="Z97" s="35"/>
      <c r="AA97" s="35"/>
      <c r="AB97" s="35"/>
      <c r="AC97" s="35"/>
      <c r="AD97" s="35"/>
      <c r="AE97" s="35"/>
    </row>
    <row r="98" spans="1:65" s="11" customFormat="1" ht="29.25" customHeight="1">
      <c r="A98" s="152"/>
      <c r="B98" s="153"/>
      <c r="C98" s="154" t="s">
        <v>145</v>
      </c>
      <c r="D98" s="155" t="s">
        <v>53</v>
      </c>
      <c r="E98" s="155" t="s">
        <v>49</v>
      </c>
      <c r="F98" s="155" t="s">
        <v>50</v>
      </c>
      <c r="G98" s="155" t="s">
        <v>146</v>
      </c>
      <c r="H98" s="155" t="s">
        <v>147</v>
      </c>
      <c r="I98" s="155" t="s">
        <v>148</v>
      </c>
      <c r="J98" s="155" t="s">
        <v>111</v>
      </c>
      <c r="K98" s="156" t="s">
        <v>149</v>
      </c>
      <c r="L98" s="157"/>
      <c r="M98" s="69" t="s">
        <v>19</v>
      </c>
      <c r="N98" s="70" t="s">
        <v>38</v>
      </c>
      <c r="O98" s="70" t="s">
        <v>150</v>
      </c>
      <c r="P98" s="70" t="s">
        <v>151</v>
      </c>
      <c r="Q98" s="70" t="s">
        <v>152</v>
      </c>
      <c r="R98" s="70" t="s">
        <v>153</v>
      </c>
      <c r="S98" s="70" t="s">
        <v>154</v>
      </c>
      <c r="T98" s="71" t="s">
        <v>155</v>
      </c>
      <c r="U98" s="152"/>
      <c r="V98" s="152"/>
      <c r="W98" s="152"/>
      <c r="X98" s="152"/>
      <c r="Y98" s="152"/>
      <c r="Z98" s="152"/>
      <c r="AA98" s="152"/>
      <c r="AB98" s="152"/>
      <c r="AC98" s="152"/>
      <c r="AD98" s="152"/>
      <c r="AE98" s="152"/>
    </row>
    <row r="99" spans="1:65" s="2" customFormat="1" ht="22.9" customHeight="1">
      <c r="A99" s="35"/>
      <c r="B99" s="36"/>
      <c r="C99" s="76" t="s">
        <v>156</v>
      </c>
      <c r="D99" s="37"/>
      <c r="E99" s="37"/>
      <c r="F99" s="37"/>
      <c r="G99" s="37"/>
      <c r="H99" s="37"/>
      <c r="I99" s="37"/>
      <c r="J99" s="158">
        <f>BK99</f>
        <v>0</v>
      </c>
      <c r="K99" s="37"/>
      <c r="L99" s="40"/>
      <c r="M99" s="72"/>
      <c r="N99" s="159"/>
      <c r="O99" s="73"/>
      <c r="P99" s="160">
        <f>P100+P120+P123+P188+P197+P200+P208+P227+P233+P237+P246</f>
        <v>0</v>
      </c>
      <c r="Q99" s="73"/>
      <c r="R99" s="160">
        <f>R100+R120+R123+R188+R197+R200+R208+R227+R233+R237+R246</f>
        <v>0</v>
      </c>
      <c r="S99" s="73"/>
      <c r="T99" s="161">
        <f>T100+T120+T123+T188+T197+T200+T208+T227+T233+T237+T246</f>
        <v>17.377369999999999</v>
      </c>
      <c r="U99" s="35"/>
      <c r="V99" s="35"/>
      <c r="W99" s="35"/>
      <c r="X99" s="35"/>
      <c r="Y99" s="35"/>
      <c r="Z99" s="35"/>
      <c r="AA99" s="35"/>
      <c r="AB99" s="35"/>
      <c r="AC99" s="35"/>
      <c r="AD99" s="35"/>
      <c r="AE99" s="35"/>
      <c r="AT99" s="18" t="s">
        <v>67</v>
      </c>
      <c r="AU99" s="18" t="s">
        <v>112</v>
      </c>
      <c r="BK99" s="162">
        <f>BK100+BK120+BK123+BK188+BK197+BK200+BK208+BK227+BK233+BK237+BK246</f>
        <v>0</v>
      </c>
    </row>
    <row r="100" spans="1:65" s="12" customFormat="1" ht="25.9" customHeight="1">
      <c r="B100" s="163"/>
      <c r="C100" s="164"/>
      <c r="D100" s="165" t="s">
        <v>67</v>
      </c>
      <c r="E100" s="166" t="s">
        <v>75</v>
      </c>
      <c r="F100" s="166" t="s">
        <v>160</v>
      </c>
      <c r="G100" s="164"/>
      <c r="H100" s="164"/>
      <c r="I100" s="167"/>
      <c r="J100" s="168">
        <f>BK100</f>
        <v>0</v>
      </c>
      <c r="K100" s="164"/>
      <c r="L100" s="169"/>
      <c r="M100" s="170"/>
      <c r="N100" s="171"/>
      <c r="O100" s="171"/>
      <c r="P100" s="172">
        <f>SUM(P101:P119)</f>
        <v>0</v>
      </c>
      <c r="Q100" s="171"/>
      <c r="R100" s="172">
        <f>SUM(R101:R119)</f>
        <v>0</v>
      </c>
      <c r="S100" s="171"/>
      <c r="T100" s="173">
        <f>SUM(T101:T119)</f>
        <v>12.996</v>
      </c>
      <c r="AR100" s="174" t="s">
        <v>75</v>
      </c>
      <c r="AT100" s="175" t="s">
        <v>67</v>
      </c>
      <c r="AU100" s="175" t="s">
        <v>68</v>
      </c>
      <c r="AY100" s="174" t="s">
        <v>159</v>
      </c>
      <c r="BK100" s="176">
        <f>SUM(BK101:BK119)</f>
        <v>0</v>
      </c>
    </row>
    <row r="101" spans="1:65" s="2" customFormat="1" ht="48">
      <c r="A101" s="35"/>
      <c r="B101" s="36"/>
      <c r="C101" s="179" t="s">
        <v>75</v>
      </c>
      <c r="D101" s="179" t="s">
        <v>161</v>
      </c>
      <c r="E101" s="180" t="s">
        <v>1232</v>
      </c>
      <c r="F101" s="181" t="s">
        <v>1233</v>
      </c>
      <c r="G101" s="182" t="s">
        <v>164</v>
      </c>
      <c r="H101" s="183">
        <v>72.2</v>
      </c>
      <c r="I101" s="184"/>
      <c r="J101" s="185">
        <f>ROUND(I101*H101,2)</f>
        <v>0</v>
      </c>
      <c r="K101" s="181" t="s">
        <v>165</v>
      </c>
      <c r="L101" s="40"/>
      <c r="M101" s="186" t="s">
        <v>19</v>
      </c>
      <c r="N101" s="187" t="s">
        <v>39</v>
      </c>
      <c r="O101" s="65"/>
      <c r="P101" s="188">
        <f>O101*H101</f>
        <v>0</v>
      </c>
      <c r="Q101" s="188">
        <v>0</v>
      </c>
      <c r="R101" s="188">
        <f>Q101*H101</f>
        <v>0</v>
      </c>
      <c r="S101" s="188">
        <v>0.18</v>
      </c>
      <c r="T101" s="189">
        <f>S101*H101</f>
        <v>12.996</v>
      </c>
      <c r="U101" s="35"/>
      <c r="V101" s="35"/>
      <c r="W101" s="35"/>
      <c r="X101" s="35"/>
      <c r="Y101" s="35"/>
      <c r="Z101" s="35"/>
      <c r="AA101" s="35"/>
      <c r="AB101" s="35"/>
      <c r="AC101" s="35"/>
      <c r="AD101" s="35"/>
      <c r="AE101" s="35"/>
      <c r="AR101" s="190" t="s">
        <v>166</v>
      </c>
      <c r="AT101" s="190" t="s">
        <v>161</v>
      </c>
      <c r="AU101" s="190" t="s">
        <v>75</v>
      </c>
      <c r="AY101" s="18" t="s">
        <v>159</v>
      </c>
      <c r="BE101" s="191">
        <f>IF(N101="základní",J101,0)</f>
        <v>0</v>
      </c>
      <c r="BF101" s="191">
        <f>IF(N101="snížená",J101,0)</f>
        <v>0</v>
      </c>
      <c r="BG101" s="191">
        <f>IF(N101="zákl. přenesená",J101,0)</f>
        <v>0</v>
      </c>
      <c r="BH101" s="191">
        <f>IF(N101="sníž. přenesená",J101,0)</f>
        <v>0</v>
      </c>
      <c r="BI101" s="191">
        <f>IF(N101="nulová",J101,0)</f>
        <v>0</v>
      </c>
      <c r="BJ101" s="18" t="s">
        <v>75</v>
      </c>
      <c r="BK101" s="191">
        <f>ROUND(I101*H101,2)</f>
        <v>0</v>
      </c>
      <c r="BL101" s="18" t="s">
        <v>166</v>
      </c>
      <c r="BM101" s="190" t="s">
        <v>1234</v>
      </c>
    </row>
    <row r="102" spans="1:65" s="13" customFormat="1" ht="11.25">
      <c r="B102" s="192"/>
      <c r="C102" s="193"/>
      <c r="D102" s="194" t="s">
        <v>168</v>
      </c>
      <c r="E102" s="195" t="s">
        <v>19</v>
      </c>
      <c r="F102" s="196" t="s">
        <v>1235</v>
      </c>
      <c r="G102" s="193"/>
      <c r="H102" s="197">
        <v>27.2</v>
      </c>
      <c r="I102" s="198"/>
      <c r="J102" s="193"/>
      <c r="K102" s="193"/>
      <c r="L102" s="199"/>
      <c r="M102" s="200"/>
      <c r="N102" s="201"/>
      <c r="O102" s="201"/>
      <c r="P102" s="201"/>
      <c r="Q102" s="201"/>
      <c r="R102" s="201"/>
      <c r="S102" s="201"/>
      <c r="T102" s="202"/>
      <c r="AT102" s="203" t="s">
        <v>168</v>
      </c>
      <c r="AU102" s="203" t="s">
        <v>75</v>
      </c>
      <c r="AV102" s="13" t="s">
        <v>77</v>
      </c>
      <c r="AW102" s="13" t="s">
        <v>30</v>
      </c>
      <c r="AX102" s="13" t="s">
        <v>68</v>
      </c>
      <c r="AY102" s="203" t="s">
        <v>159</v>
      </c>
    </row>
    <row r="103" spans="1:65" s="13" customFormat="1" ht="11.25">
      <c r="B103" s="192"/>
      <c r="C103" s="193"/>
      <c r="D103" s="194" t="s">
        <v>168</v>
      </c>
      <c r="E103" s="195" t="s">
        <v>19</v>
      </c>
      <c r="F103" s="196" t="s">
        <v>1236</v>
      </c>
      <c r="G103" s="193"/>
      <c r="H103" s="197">
        <v>9.8000000000000007</v>
      </c>
      <c r="I103" s="198"/>
      <c r="J103" s="193"/>
      <c r="K103" s="193"/>
      <c r="L103" s="199"/>
      <c r="M103" s="200"/>
      <c r="N103" s="201"/>
      <c r="O103" s="201"/>
      <c r="P103" s="201"/>
      <c r="Q103" s="201"/>
      <c r="R103" s="201"/>
      <c r="S103" s="201"/>
      <c r="T103" s="202"/>
      <c r="AT103" s="203" t="s">
        <v>168</v>
      </c>
      <c r="AU103" s="203" t="s">
        <v>75</v>
      </c>
      <c r="AV103" s="13" t="s">
        <v>77</v>
      </c>
      <c r="AW103" s="13" t="s">
        <v>30</v>
      </c>
      <c r="AX103" s="13" t="s">
        <v>68</v>
      </c>
      <c r="AY103" s="203" t="s">
        <v>159</v>
      </c>
    </row>
    <row r="104" spans="1:65" s="13" customFormat="1" ht="11.25">
      <c r="B104" s="192"/>
      <c r="C104" s="193"/>
      <c r="D104" s="194" t="s">
        <v>168</v>
      </c>
      <c r="E104" s="195" t="s">
        <v>19</v>
      </c>
      <c r="F104" s="196" t="s">
        <v>1237</v>
      </c>
      <c r="G104" s="193"/>
      <c r="H104" s="197">
        <v>28</v>
      </c>
      <c r="I104" s="198"/>
      <c r="J104" s="193"/>
      <c r="K104" s="193"/>
      <c r="L104" s="199"/>
      <c r="M104" s="200"/>
      <c r="N104" s="201"/>
      <c r="O104" s="201"/>
      <c r="P104" s="201"/>
      <c r="Q104" s="201"/>
      <c r="R104" s="201"/>
      <c r="S104" s="201"/>
      <c r="T104" s="202"/>
      <c r="AT104" s="203" t="s">
        <v>168</v>
      </c>
      <c r="AU104" s="203" t="s">
        <v>75</v>
      </c>
      <c r="AV104" s="13" t="s">
        <v>77</v>
      </c>
      <c r="AW104" s="13" t="s">
        <v>30</v>
      </c>
      <c r="AX104" s="13" t="s">
        <v>68</v>
      </c>
      <c r="AY104" s="203" t="s">
        <v>159</v>
      </c>
    </row>
    <row r="105" spans="1:65" s="13" customFormat="1" ht="11.25">
      <c r="B105" s="192"/>
      <c r="C105" s="193"/>
      <c r="D105" s="194" t="s">
        <v>168</v>
      </c>
      <c r="E105" s="195" t="s">
        <v>19</v>
      </c>
      <c r="F105" s="196" t="s">
        <v>1238</v>
      </c>
      <c r="G105" s="193"/>
      <c r="H105" s="197">
        <v>7.2</v>
      </c>
      <c r="I105" s="198"/>
      <c r="J105" s="193"/>
      <c r="K105" s="193"/>
      <c r="L105" s="199"/>
      <c r="M105" s="200"/>
      <c r="N105" s="201"/>
      <c r="O105" s="201"/>
      <c r="P105" s="201"/>
      <c r="Q105" s="201"/>
      <c r="R105" s="201"/>
      <c r="S105" s="201"/>
      <c r="T105" s="202"/>
      <c r="AT105" s="203" t="s">
        <v>168</v>
      </c>
      <c r="AU105" s="203" t="s">
        <v>75</v>
      </c>
      <c r="AV105" s="13" t="s">
        <v>77</v>
      </c>
      <c r="AW105" s="13" t="s">
        <v>30</v>
      </c>
      <c r="AX105" s="13" t="s">
        <v>68</v>
      </c>
      <c r="AY105" s="203" t="s">
        <v>159</v>
      </c>
    </row>
    <row r="106" spans="1:65" s="14" customFormat="1" ht="11.25">
      <c r="B106" s="204"/>
      <c r="C106" s="205"/>
      <c r="D106" s="194" t="s">
        <v>168</v>
      </c>
      <c r="E106" s="206" t="s">
        <v>19</v>
      </c>
      <c r="F106" s="207" t="s">
        <v>171</v>
      </c>
      <c r="G106" s="205"/>
      <c r="H106" s="208">
        <v>72.2</v>
      </c>
      <c r="I106" s="209"/>
      <c r="J106" s="205"/>
      <c r="K106" s="205"/>
      <c r="L106" s="210"/>
      <c r="M106" s="211"/>
      <c r="N106" s="212"/>
      <c r="O106" s="212"/>
      <c r="P106" s="212"/>
      <c r="Q106" s="212"/>
      <c r="R106" s="212"/>
      <c r="S106" s="212"/>
      <c r="T106" s="213"/>
      <c r="AT106" s="214" t="s">
        <v>168</v>
      </c>
      <c r="AU106" s="214" t="s">
        <v>75</v>
      </c>
      <c r="AV106" s="14" t="s">
        <v>166</v>
      </c>
      <c r="AW106" s="14" t="s">
        <v>30</v>
      </c>
      <c r="AX106" s="14" t="s">
        <v>75</v>
      </c>
      <c r="AY106" s="214" t="s">
        <v>159</v>
      </c>
    </row>
    <row r="107" spans="1:65" s="2" customFormat="1" ht="16.5" customHeight="1">
      <c r="A107" s="35"/>
      <c r="B107" s="36"/>
      <c r="C107" s="179" t="s">
        <v>77</v>
      </c>
      <c r="D107" s="179" t="s">
        <v>161</v>
      </c>
      <c r="E107" s="180" t="s">
        <v>1239</v>
      </c>
      <c r="F107" s="181" t="s">
        <v>1240</v>
      </c>
      <c r="G107" s="182" t="s">
        <v>178</v>
      </c>
      <c r="H107" s="183">
        <v>57.76</v>
      </c>
      <c r="I107" s="184"/>
      <c r="J107" s="185">
        <f t="shared" ref="J107:J115" si="0">ROUND(I107*H107,2)</f>
        <v>0</v>
      </c>
      <c r="K107" s="181" t="s">
        <v>19</v>
      </c>
      <c r="L107" s="40"/>
      <c r="M107" s="186" t="s">
        <v>19</v>
      </c>
      <c r="N107" s="187" t="s">
        <v>39</v>
      </c>
      <c r="O107" s="65"/>
      <c r="P107" s="188">
        <f t="shared" ref="P107:P115" si="1">O107*H107</f>
        <v>0</v>
      </c>
      <c r="Q107" s="188">
        <v>0</v>
      </c>
      <c r="R107" s="188">
        <f t="shared" ref="R107:R115" si="2">Q107*H107</f>
        <v>0</v>
      </c>
      <c r="S107" s="188">
        <v>0</v>
      </c>
      <c r="T107" s="189">
        <f t="shared" ref="T107:T115" si="3">S107*H107</f>
        <v>0</v>
      </c>
      <c r="U107" s="35"/>
      <c r="V107" s="35"/>
      <c r="W107" s="35"/>
      <c r="X107" s="35"/>
      <c r="Y107" s="35"/>
      <c r="Z107" s="35"/>
      <c r="AA107" s="35"/>
      <c r="AB107" s="35"/>
      <c r="AC107" s="35"/>
      <c r="AD107" s="35"/>
      <c r="AE107" s="35"/>
      <c r="AR107" s="190" t="s">
        <v>166</v>
      </c>
      <c r="AT107" s="190" t="s">
        <v>161</v>
      </c>
      <c r="AU107" s="190" t="s">
        <v>75</v>
      </c>
      <c r="AY107" s="18" t="s">
        <v>159</v>
      </c>
      <c r="BE107" s="191">
        <f t="shared" ref="BE107:BE115" si="4">IF(N107="základní",J107,0)</f>
        <v>0</v>
      </c>
      <c r="BF107" s="191">
        <f t="shared" ref="BF107:BF115" si="5">IF(N107="snížená",J107,0)</f>
        <v>0</v>
      </c>
      <c r="BG107" s="191">
        <f t="shared" ref="BG107:BG115" si="6">IF(N107="zákl. přenesená",J107,0)</f>
        <v>0</v>
      </c>
      <c r="BH107" s="191">
        <f t="shared" ref="BH107:BH115" si="7">IF(N107="sníž. přenesená",J107,0)</f>
        <v>0</v>
      </c>
      <c r="BI107" s="191">
        <f t="shared" ref="BI107:BI115" si="8">IF(N107="nulová",J107,0)</f>
        <v>0</v>
      </c>
      <c r="BJ107" s="18" t="s">
        <v>75</v>
      </c>
      <c r="BK107" s="191">
        <f t="shared" ref="BK107:BK115" si="9">ROUND(I107*H107,2)</f>
        <v>0</v>
      </c>
      <c r="BL107" s="18" t="s">
        <v>166</v>
      </c>
      <c r="BM107" s="190" t="s">
        <v>1241</v>
      </c>
    </row>
    <row r="108" spans="1:65" s="2" customFormat="1" ht="16.5" customHeight="1">
      <c r="A108" s="35"/>
      <c r="B108" s="36"/>
      <c r="C108" s="179" t="s">
        <v>175</v>
      </c>
      <c r="D108" s="179" t="s">
        <v>161</v>
      </c>
      <c r="E108" s="180" t="s">
        <v>1242</v>
      </c>
      <c r="F108" s="181" t="s">
        <v>1243</v>
      </c>
      <c r="G108" s="182" t="s">
        <v>178</v>
      </c>
      <c r="H108" s="183">
        <v>57.76</v>
      </c>
      <c r="I108" s="184"/>
      <c r="J108" s="185">
        <f t="shared" si="0"/>
        <v>0</v>
      </c>
      <c r="K108" s="181" t="s">
        <v>19</v>
      </c>
      <c r="L108" s="40"/>
      <c r="M108" s="186" t="s">
        <v>19</v>
      </c>
      <c r="N108" s="187" t="s">
        <v>39</v>
      </c>
      <c r="O108" s="65"/>
      <c r="P108" s="188">
        <f t="shared" si="1"/>
        <v>0</v>
      </c>
      <c r="Q108" s="188">
        <v>0</v>
      </c>
      <c r="R108" s="188">
        <f t="shared" si="2"/>
        <v>0</v>
      </c>
      <c r="S108" s="188">
        <v>0</v>
      </c>
      <c r="T108" s="189">
        <f t="shared" si="3"/>
        <v>0</v>
      </c>
      <c r="U108" s="35"/>
      <c r="V108" s="35"/>
      <c r="W108" s="35"/>
      <c r="X108" s="35"/>
      <c r="Y108" s="35"/>
      <c r="Z108" s="35"/>
      <c r="AA108" s="35"/>
      <c r="AB108" s="35"/>
      <c r="AC108" s="35"/>
      <c r="AD108" s="35"/>
      <c r="AE108" s="35"/>
      <c r="AR108" s="190" t="s">
        <v>166</v>
      </c>
      <c r="AT108" s="190" t="s">
        <v>161</v>
      </c>
      <c r="AU108" s="190" t="s">
        <v>75</v>
      </c>
      <c r="AY108" s="18" t="s">
        <v>159</v>
      </c>
      <c r="BE108" s="191">
        <f t="shared" si="4"/>
        <v>0</v>
      </c>
      <c r="BF108" s="191">
        <f t="shared" si="5"/>
        <v>0</v>
      </c>
      <c r="BG108" s="191">
        <f t="shared" si="6"/>
        <v>0</v>
      </c>
      <c r="BH108" s="191">
        <f t="shared" si="7"/>
        <v>0</v>
      </c>
      <c r="BI108" s="191">
        <f t="shared" si="8"/>
        <v>0</v>
      </c>
      <c r="BJ108" s="18" t="s">
        <v>75</v>
      </c>
      <c r="BK108" s="191">
        <f t="shared" si="9"/>
        <v>0</v>
      </c>
      <c r="BL108" s="18" t="s">
        <v>166</v>
      </c>
      <c r="BM108" s="190" t="s">
        <v>1244</v>
      </c>
    </row>
    <row r="109" spans="1:65" s="2" customFormat="1" ht="21.75" customHeight="1">
      <c r="A109" s="35"/>
      <c r="B109" s="36"/>
      <c r="C109" s="179" t="s">
        <v>166</v>
      </c>
      <c r="D109" s="179" t="s">
        <v>161</v>
      </c>
      <c r="E109" s="180" t="s">
        <v>1245</v>
      </c>
      <c r="F109" s="181" t="s">
        <v>1246</v>
      </c>
      <c r="G109" s="182" t="s">
        <v>178</v>
      </c>
      <c r="H109" s="183">
        <v>57.76</v>
      </c>
      <c r="I109" s="184"/>
      <c r="J109" s="185">
        <f t="shared" si="0"/>
        <v>0</v>
      </c>
      <c r="K109" s="181" t="s">
        <v>19</v>
      </c>
      <c r="L109" s="40"/>
      <c r="M109" s="186" t="s">
        <v>19</v>
      </c>
      <c r="N109" s="187" t="s">
        <v>39</v>
      </c>
      <c r="O109" s="65"/>
      <c r="P109" s="188">
        <f t="shared" si="1"/>
        <v>0</v>
      </c>
      <c r="Q109" s="188">
        <v>0</v>
      </c>
      <c r="R109" s="188">
        <f t="shared" si="2"/>
        <v>0</v>
      </c>
      <c r="S109" s="188">
        <v>0</v>
      </c>
      <c r="T109" s="189">
        <f t="shared" si="3"/>
        <v>0</v>
      </c>
      <c r="U109" s="35"/>
      <c r="V109" s="35"/>
      <c r="W109" s="35"/>
      <c r="X109" s="35"/>
      <c r="Y109" s="35"/>
      <c r="Z109" s="35"/>
      <c r="AA109" s="35"/>
      <c r="AB109" s="35"/>
      <c r="AC109" s="35"/>
      <c r="AD109" s="35"/>
      <c r="AE109" s="35"/>
      <c r="AR109" s="190" t="s">
        <v>166</v>
      </c>
      <c r="AT109" s="190" t="s">
        <v>161</v>
      </c>
      <c r="AU109" s="190" t="s">
        <v>75</v>
      </c>
      <c r="AY109" s="18" t="s">
        <v>159</v>
      </c>
      <c r="BE109" s="191">
        <f t="shared" si="4"/>
        <v>0</v>
      </c>
      <c r="BF109" s="191">
        <f t="shared" si="5"/>
        <v>0</v>
      </c>
      <c r="BG109" s="191">
        <f t="shared" si="6"/>
        <v>0</v>
      </c>
      <c r="BH109" s="191">
        <f t="shared" si="7"/>
        <v>0</v>
      </c>
      <c r="BI109" s="191">
        <f t="shared" si="8"/>
        <v>0</v>
      </c>
      <c r="BJ109" s="18" t="s">
        <v>75</v>
      </c>
      <c r="BK109" s="191">
        <f t="shared" si="9"/>
        <v>0</v>
      </c>
      <c r="BL109" s="18" t="s">
        <v>166</v>
      </c>
      <c r="BM109" s="190" t="s">
        <v>1247</v>
      </c>
    </row>
    <row r="110" spans="1:65" s="2" customFormat="1" ht="21.75" customHeight="1">
      <c r="A110" s="35"/>
      <c r="B110" s="36"/>
      <c r="C110" s="179" t="s">
        <v>185</v>
      </c>
      <c r="D110" s="179" t="s">
        <v>161</v>
      </c>
      <c r="E110" s="180" t="s">
        <v>1248</v>
      </c>
      <c r="F110" s="181" t="s">
        <v>1249</v>
      </c>
      <c r="G110" s="182" t="s">
        <v>178</v>
      </c>
      <c r="H110" s="183">
        <v>57.76</v>
      </c>
      <c r="I110" s="184"/>
      <c r="J110" s="185">
        <f t="shared" si="0"/>
        <v>0</v>
      </c>
      <c r="K110" s="181" t="s">
        <v>19</v>
      </c>
      <c r="L110" s="40"/>
      <c r="M110" s="186" t="s">
        <v>19</v>
      </c>
      <c r="N110" s="187" t="s">
        <v>39</v>
      </c>
      <c r="O110" s="65"/>
      <c r="P110" s="188">
        <f t="shared" si="1"/>
        <v>0</v>
      </c>
      <c r="Q110" s="188">
        <v>0</v>
      </c>
      <c r="R110" s="188">
        <f t="shared" si="2"/>
        <v>0</v>
      </c>
      <c r="S110" s="188">
        <v>0</v>
      </c>
      <c r="T110" s="189">
        <f t="shared" si="3"/>
        <v>0</v>
      </c>
      <c r="U110" s="35"/>
      <c r="V110" s="35"/>
      <c r="W110" s="35"/>
      <c r="X110" s="35"/>
      <c r="Y110" s="35"/>
      <c r="Z110" s="35"/>
      <c r="AA110" s="35"/>
      <c r="AB110" s="35"/>
      <c r="AC110" s="35"/>
      <c r="AD110" s="35"/>
      <c r="AE110" s="35"/>
      <c r="AR110" s="190" t="s">
        <v>166</v>
      </c>
      <c r="AT110" s="190" t="s">
        <v>161</v>
      </c>
      <c r="AU110" s="190" t="s">
        <v>75</v>
      </c>
      <c r="AY110" s="18" t="s">
        <v>159</v>
      </c>
      <c r="BE110" s="191">
        <f t="shared" si="4"/>
        <v>0</v>
      </c>
      <c r="BF110" s="191">
        <f t="shared" si="5"/>
        <v>0</v>
      </c>
      <c r="BG110" s="191">
        <f t="shared" si="6"/>
        <v>0</v>
      </c>
      <c r="BH110" s="191">
        <f t="shared" si="7"/>
        <v>0</v>
      </c>
      <c r="BI110" s="191">
        <f t="shared" si="8"/>
        <v>0</v>
      </c>
      <c r="BJ110" s="18" t="s">
        <v>75</v>
      </c>
      <c r="BK110" s="191">
        <f t="shared" si="9"/>
        <v>0</v>
      </c>
      <c r="BL110" s="18" t="s">
        <v>166</v>
      </c>
      <c r="BM110" s="190" t="s">
        <v>1250</v>
      </c>
    </row>
    <row r="111" spans="1:65" s="2" customFormat="1" ht="21.75" customHeight="1">
      <c r="A111" s="35"/>
      <c r="B111" s="36"/>
      <c r="C111" s="179" t="s">
        <v>190</v>
      </c>
      <c r="D111" s="179" t="s">
        <v>161</v>
      </c>
      <c r="E111" s="180" t="s">
        <v>1251</v>
      </c>
      <c r="F111" s="181" t="s">
        <v>1252</v>
      </c>
      <c r="G111" s="182" t="s">
        <v>178</v>
      </c>
      <c r="H111" s="183">
        <v>5.7759999999999998</v>
      </c>
      <c r="I111" s="184"/>
      <c r="J111" s="185">
        <f t="shared" si="0"/>
        <v>0</v>
      </c>
      <c r="K111" s="181" t="s">
        <v>19</v>
      </c>
      <c r="L111" s="40"/>
      <c r="M111" s="186" t="s">
        <v>19</v>
      </c>
      <c r="N111" s="187" t="s">
        <v>39</v>
      </c>
      <c r="O111" s="65"/>
      <c r="P111" s="188">
        <f t="shared" si="1"/>
        <v>0</v>
      </c>
      <c r="Q111" s="188">
        <v>0</v>
      </c>
      <c r="R111" s="188">
        <f t="shared" si="2"/>
        <v>0</v>
      </c>
      <c r="S111" s="188">
        <v>0</v>
      </c>
      <c r="T111" s="189">
        <f t="shared" si="3"/>
        <v>0</v>
      </c>
      <c r="U111" s="35"/>
      <c r="V111" s="35"/>
      <c r="W111" s="35"/>
      <c r="X111" s="35"/>
      <c r="Y111" s="35"/>
      <c r="Z111" s="35"/>
      <c r="AA111" s="35"/>
      <c r="AB111" s="35"/>
      <c r="AC111" s="35"/>
      <c r="AD111" s="35"/>
      <c r="AE111" s="35"/>
      <c r="AR111" s="190" t="s">
        <v>166</v>
      </c>
      <c r="AT111" s="190" t="s">
        <v>161</v>
      </c>
      <c r="AU111" s="190" t="s">
        <v>75</v>
      </c>
      <c r="AY111" s="18" t="s">
        <v>159</v>
      </c>
      <c r="BE111" s="191">
        <f t="shared" si="4"/>
        <v>0</v>
      </c>
      <c r="BF111" s="191">
        <f t="shared" si="5"/>
        <v>0</v>
      </c>
      <c r="BG111" s="191">
        <f t="shared" si="6"/>
        <v>0</v>
      </c>
      <c r="BH111" s="191">
        <f t="shared" si="7"/>
        <v>0</v>
      </c>
      <c r="BI111" s="191">
        <f t="shared" si="8"/>
        <v>0</v>
      </c>
      <c r="BJ111" s="18" t="s">
        <v>75</v>
      </c>
      <c r="BK111" s="191">
        <f t="shared" si="9"/>
        <v>0</v>
      </c>
      <c r="BL111" s="18" t="s">
        <v>166</v>
      </c>
      <c r="BM111" s="190" t="s">
        <v>1253</v>
      </c>
    </row>
    <row r="112" spans="1:65" s="2" customFormat="1" ht="21.75" customHeight="1">
      <c r="A112" s="35"/>
      <c r="B112" s="36"/>
      <c r="C112" s="179" t="s">
        <v>195</v>
      </c>
      <c r="D112" s="179" t="s">
        <v>161</v>
      </c>
      <c r="E112" s="180" t="s">
        <v>1254</v>
      </c>
      <c r="F112" s="181" t="s">
        <v>1255</v>
      </c>
      <c r="G112" s="182" t="s">
        <v>178</v>
      </c>
      <c r="H112" s="183">
        <v>57.76</v>
      </c>
      <c r="I112" s="184"/>
      <c r="J112" s="185">
        <f t="shared" si="0"/>
        <v>0</v>
      </c>
      <c r="K112" s="181" t="s">
        <v>19</v>
      </c>
      <c r="L112" s="40"/>
      <c r="M112" s="186" t="s">
        <v>19</v>
      </c>
      <c r="N112" s="187" t="s">
        <v>39</v>
      </c>
      <c r="O112" s="65"/>
      <c r="P112" s="188">
        <f t="shared" si="1"/>
        <v>0</v>
      </c>
      <c r="Q112" s="188">
        <v>0</v>
      </c>
      <c r="R112" s="188">
        <f t="shared" si="2"/>
        <v>0</v>
      </c>
      <c r="S112" s="188">
        <v>0</v>
      </c>
      <c r="T112" s="189">
        <f t="shared" si="3"/>
        <v>0</v>
      </c>
      <c r="U112" s="35"/>
      <c r="V112" s="35"/>
      <c r="W112" s="35"/>
      <c r="X112" s="35"/>
      <c r="Y112" s="35"/>
      <c r="Z112" s="35"/>
      <c r="AA112" s="35"/>
      <c r="AB112" s="35"/>
      <c r="AC112" s="35"/>
      <c r="AD112" s="35"/>
      <c r="AE112" s="35"/>
      <c r="AR112" s="190" t="s">
        <v>166</v>
      </c>
      <c r="AT112" s="190" t="s">
        <v>161</v>
      </c>
      <c r="AU112" s="190" t="s">
        <v>75</v>
      </c>
      <c r="AY112" s="18" t="s">
        <v>159</v>
      </c>
      <c r="BE112" s="191">
        <f t="shared" si="4"/>
        <v>0</v>
      </c>
      <c r="BF112" s="191">
        <f t="shared" si="5"/>
        <v>0</v>
      </c>
      <c r="BG112" s="191">
        <f t="shared" si="6"/>
        <v>0</v>
      </c>
      <c r="BH112" s="191">
        <f t="shared" si="7"/>
        <v>0</v>
      </c>
      <c r="BI112" s="191">
        <f t="shared" si="8"/>
        <v>0</v>
      </c>
      <c r="BJ112" s="18" t="s">
        <v>75</v>
      </c>
      <c r="BK112" s="191">
        <f t="shared" si="9"/>
        <v>0</v>
      </c>
      <c r="BL112" s="18" t="s">
        <v>166</v>
      </c>
      <c r="BM112" s="190" t="s">
        <v>1256</v>
      </c>
    </row>
    <row r="113" spans="1:65" s="2" customFormat="1" ht="21.75" customHeight="1">
      <c r="A113" s="35"/>
      <c r="B113" s="36"/>
      <c r="C113" s="179" t="s">
        <v>200</v>
      </c>
      <c r="D113" s="179" t="s">
        <v>161</v>
      </c>
      <c r="E113" s="180" t="s">
        <v>1257</v>
      </c>
      <c r="F113" s="181" t="s">
        <v>1258</v>
      </c>
      <c r="G113" s="182" t="s">
        <v>178</v>
      </c>
      <c r="H113" s="183">
        <v>57.76</v>
      </c>
      <c r="I113" s="184"/>
      <c r="J113" s="185">
        <f t="shared" si="0"/>
        <v>0</v>
      </c>
      <c r="K113" s="181" t="s">
        <v>19</v>
      </c>
      <c r="L113" s="40"/>
      <c r="M113" s="186" t="s">
        <v>19</v>
      </c>
      <c r="N113" s="187" t="s">
        <v>39</v>
      </c>
      <c r="O113" s="65"/>
      <c r="P113" s="188">
        <f t="shared" si="1"/>
        <v>0</v>
      </c>
      <c r="Q113" s="188">
        <v>0</v>
      </c>
      <c r="R113" s="188">
        <f t="shared" si="2"/>
        <v>0</v>
      </c>
      <c r="S113" s="188">
        <v>0</v>
      </c>
      <c r="T113" s="189">
        <f t="shared" si="3"/>
        <v>0</v>
      </c>
      <c r="U113" s="35"/>
      <c r="V113" s="35"/>
      <c r="W113" s="35"/>
      <c r="X113" s="35"/>
      <c r="Y113" s="35"/>
      <c r="Z113" s="35"/>
      <c r="AA113" s="35"/>
      <c r="AB113" s="35"/>
      <c r="AC113" s="35"/>
      <c r="AD113" s="35"/>
      <c r="AE113" s="35"/>
      <c r="AR113" s="190" t="s">
        <v>166</v>
      </c>
      <c r="AT113" s="190" t="s">
        <v>161</v>
      </c>
      <c r="AU113" s="190" t="s">
        <v>75</v>
      </c>
      <c r="AY113" s="18" t="s">
        <v>159</v>
      </c>
      <c r="BE113" s="191">
        <f t="shared" si="4"/>
        <v>0</v>
      </c>
      <c r="BF113" s="191">
        <f t="shared" si="5"/>
        <v>0</v>
      </c>
      <c r="BG113" s="191">
        <f t="shared" si="6"/>
        <v>0</v>
      </c>
      <c r="BH113" s="191">
        <f t="shared" si="7"/>
        <v>0</v>
      </c>
      <c r="BI113" s="191">
        <f t="shared" si="8"/>
        <v>0</v>
      </c>
      <c r="BJ113" s="18" t="s">
        <v>75</v>
      </c>
      <c r="BK113" s="191">
        <f t="shared" si="9"/>
        <v>0</v>
      </c>
      <c r="BL113" s="18" t="s">
        <v>166</v>
      </c>
      <c r="BM113" s="190" t="s">
        <v>1259</v>
      </c>
    </row>
    <row r="114" spans="1:65" s="2" customFormat="1" ht="36">
      <c r="A114" s="35"/>
      <c r="B114" s="36"/>
      <c r="C114" s="179" t="s">
        <v>214</v>
      </c>
      <c r="D114" s="179" t="s">
        <v>161</v>
      </c>
      <c r="E114" s="180" t="s">
        <v>1260</v>
      </c>
      <c r="F114" s="181" t="s">
        <v>1261</v>
      </c>
      <c r="G114" s="182" t="s">
        <v>178</v>
      </c>
      <c r="H114" s="183">
        <v>57.76</v>
      </c>
      <c r="I114" s="184"/>
      <c r="J114" s="185">
        <f t="shared" si="0"/>
        <v>0</v>
      </c>
      <c r="K114" s="181" t="s">
        <v>165</v>
      </c>
      <c r="L114" s="40"/>
      <c r="M114" s="186" t="s">
        <v>19</v>
      </c>
      <c r="N114" s="187" t="s">
        <v>39</v>
      </c>
      <c r="O114" s="65"/>
      <c r="P114" s="188">
        <f t="shared" si="1"/>
        <v>0</v>
      </c>
      <c r="Q114" s="188">
        <v>0</v>
      </c>
      <c r="R114" s="188">
        <f t="shared" si="2"/>
        <v>0</v>
      </c>
      <c r="S114" s="188">
        <v>0</v>
      </c>
      <c r="T114" s="189">
        <f t="shared" si="3"/>
        <v>0</v>
      </c>
      <c r="U114" s="35"/>
      <c r="V114" s="35"/>
      <c r="W114" s="35"/>
      <c r="X114" s="35"/>
      <c r="Y114" s="35"/>
      <c r="Z114" s="35"/>
      <c r="AA114" s="35"/>
      <c r="AB114" s="35"/>
      <c r="AC114" s="35"/>
      <c r="AD114" s="35"/>
      <c r="AE114" s="35"/>
      <c r="AR114" s="190" t="s">
        <v>166</v>
      </c>
      <c r="AT114" s="190" t="s">
        <v>161</v>
      </c>
      <c r="AU114" s="190" t="s">
        <v>75</v>
      </c>
      <c r="AY114" s="18" t="s">
        <v>159</v>
      </c>
      <c r="BE114" s="191">
        <f t="shared" si="4"/>
        <v>0</v>
      </c>
      <c r="BF114" s="191">
        <f t="shared" si="5"/>
        <v>0</v>
      </c>
      <c r="BG114" s="191">
        <f t="shared" si="6"/>
        <v>0</v>
      </c>
      <c r="BH114" s="191">
        <f t="shared" si="7"/>
        <v>0</v>
      </c>
      <c r="BI114" s="191">
        <f t="shared" si="8"/>
        <v>0</v>
      </c>
      <c r="BJ114" s="18" t="s">
        <v>75</v>
      </c>
      <c r="BK114" s="191">
        <f t="shared" si="9"/>
        <v>0</v>
      </c>
      <c r="BL114" s="18" t="s">
        <v>166</v>
      </c>
      <c r="BM114" s="190" t="s">
        <v>1262</v>
      </c>
    </row>
    <row r="115" spans="1:65" s="2" customFormat="1" ht="44.25" customHeight="1">
      <c r="A115" s="35"/>
      <c r="B115" s="36"/>
      <c r="C115" s="179" t="s">
        <v>220</v>
      </c>
      <c r="D115" s="179" t="s">
        <v>161</v>
      </c>
      <c r="E115" s="180" t="s">
        <v>1263</v>
      </c>
      <c r="F115" s="181" t="s">
        <v>1264</v>
      </c>
      <c r="G115" s="182" t="s">
        <v>178</v>
      </c>
      <c r="H115" s="183">
        <v>51.98</v>
      </c>
      <c r="I115" s="184"/>
      <c r="J115" s="185">
        <f t="shared" si="0"/>
        <v>0</v>
      </c>
      <c r="K115" s="181" t="s">
        <v>165</v>
      </c>
      <c r="L115" s="40"/>
      <c r="M115" s="186" t="s">
        <v>19</v>
      </c>
      <c r="N115" s="187" t="s">
        <v>39</v>
      </c>
      <c r="O115" s="65"/>
      <c r="P115" s="188">
        <f t="shared" si="1"/>
        <v>0</v>
      </c>
      <c r="Q115" s="188">
        <v>0</v>
      </c>
      <c r="R115" s="188">
        <f t="shared" si="2"/>
        <v>0</v>
      </c>
      <c r="S115" s="188">
        <v>0</v>
      </c>
      <c r="T115" s="189">
        <f t="shared" si="3"/>
        <v>0</v>
      </c>
      <c r="U115" s="35"/>
      <c r="V115" s="35"/>
      <c r="W115" s="35"/>
      <c r="X115" s="35"/>
      <c r="Y115" s="35"/>
      <c r="Z115" s="35"/>
      <c r="AA115" s="35"/>
      <c r="AB115" s="35"/>
      <c r="AC115" s="35"/>
      <c r="AD115" s="35"/>
      <c r="AE115" s="35"/>
      <c r="AR115" s="190" t="s">
        <v>166</v>
      </c>
      <c r="AT115" s="190" t="s">
        <v>161</v>
      </c>
      <c r="AU115" s="190" t="s">
        <v>75</v>
      </c>
      <c r="AY115" s="18" t="s">
        <v>159</v>
      </c>
      <c r="BE115" s="191">
        <f t="shared" si="4"/>
        <v>0</v>
      </c>
      <c r="BF115" s="191">
        <f t="shared" si="5"/>
        <v>0</v>
      </c>
      <c r="BG115" s="191">
        <f t="shared" si="6"/>
        <v>0</v>
      </c>
      <c r="BH115" s="191">
        <f t="shared" si="7"/>
        <v>0</v>
      </c>
      <c r="BI115" s="191">
        <f t="shared" si="8"/>
        <v>0</v>
      </c>
      <c r="BJ115" s="18" t="s">
        <v>75</v>
      </c>
      <c r="BK115" s="191">
        <f t="shared" si="9"/>
        <v>0</v>
      </c>
      <c r="BL115" s="18" t="s">
        <v>166</v>
      </c>
      <c r="BM115" s="190" t="s">
        <v>1265</v>
      </c>
    </row>
    <row r="116" spans="1:65" s="13" customFormat="1" ht="11.25">
      <c r="B116" s="192"/>
      <c r="C116" s="193"/>
      <c r="D116" s="194" t="s">
        <v>168</v>
      </c>
      <c r="E116" s="195" t="s">
        <v>19</v>
      </c>
      <c r="F116" s="196" t="s">
        <v>1266</v>
      </c>
      <c r="G116" s="193"/>
      <c r="H116" s="197">
        <v>51.98</v>
      </c>
      <c r="I116" s="198"/>
      <c r="J116" s="193"/>
      <c r="K116" s="193"/>
      <c r="L116" s="199"/>
      <c r="M116" s="200"/>
      <c r="N116" s="201"/>
      <c r="O116" s="201"/>
      <c r="P116" s="201"/>
      <c r="Q116" s="201"/>
      <c r="R116" s="201"/>
      <c r="S116" s="201"/>
      <c r="T116" s="202"/>
      <c r="AT116" s="203" t="s">
        <v>168</v>
      </c>
      <c r="AU116" s="203" t="s">
        <v>75</v>
      </c>
      <c r="AV116" s="13" t="s">
        <v>77</v>
      </c>
      <c r="AW116" s="13" t="s">
        <v>30</v>
      </c>
      <c r="AX116" s="13" t="s">
        <v>68</v>
      </c>
      <c r="AY116" s="203" t="s">
        <v>159</v>
      </c>
    </row>
    <row r="117" spans="1:65" s="14" customFormat="1" ht="11.25">
      <c r="B117" s="204"/>
      <c r="C117" s="205"/>
      <c r="D117" s="194" t="s">
        <v>168</v>
      </c>
      <c r="E117" s="206" t="s">
        <v>19</v>
      </c>
      <c r="F117" s="207" t="s">
        <v>171</v>
      </c>
      <c r="G117" s="205"/>
      <c r="H117" s="208">
        <v>51.98</v>
      </c>
      <c r="I117" s="209"/>
      <c r="J117" s="205"/>
      <c r="K117" s="205"/>
      <c r="L117" s="210"/>
      <c r="M117" s="211"/>
      <c r="N117" s="212"/>
      <c r="O117" s="212"/>
      <c r="P117" s="212"/>
      <c r="Q117" s="212"/>
      <c r="R117" s="212"/>
      <c r="S117" s="212"/>
      <c r="T117" s="213"/>
      <c r="AT117" s="214" t="s">
        <v>168</v>
      </c>
      <c r="AU117" s="214" t="s">
        <v>75</v>
      </c>
      <c r="AV117" s="14" t="s">
        <v>166</v>
      </c>
      <c r="AW117" s="14" t="s">
        <v>30</v>
      </c>
      <c r="AX117" s="14" t="s">
        <v>75</v>
      </c>
      <c r="AY117" s="214" t="s">
        <v>159</v>
      </c>
    </row>
    <row r="118" spans="1:65" s="2" customFormat="1" ht="21.75" customHeight="1">
      <c r="A118" s="35"/>
      <c r="B118" s="36"/>
      <c r="C118" s="179" t="s">
        <v>226</v>
      </c>
      <c r="D118" s="179" t="s">
        <v>161</v>
      </c>
      <c r="E118" s="180" t="s">
        <v>1267</v>
      </c>
      <c r="F118" s="181" t="s">
        <v>1268</v>
      </c>
      <c r="G118" s="182" t="s">
        <v>164</v>
      </c>
      <c r="H118" s="183">
        <v>72.2</v>
      </c>
      <c r="I118" s="184"/>
      <c r="J118" s="185">
        <f>ROUND(I118*H118,2)</f>
        <v>0</v>
      </c>
      <c r="K118" s="181" t="s">
        <v>19</v>
      </c>
      <c r="L118" s="40"/>
      <c r="M118" s="186" t="s">
        <v>19</v>
      </c>
      <c r="N118" s="187" t="s">
        <v>39</v>
      </c>
      <c r="O118" s="65"/>
      <c r="P118" s="188">
        <f>O118*H118</f>
        <v>0</v>
      </c>
      <c r="Q118" s="188">
        <v>0</v>
      </c>
      <c r="R118" s="188">
        <f>Q118*H118</f>
        <v>0</v>
      </c>
      <c r="S118" s="188">
        <v>0</v>
      </c>
      <c r="T118" s="189">
        <f>S118*H118</f>
        <v>0</v>
      </c>
      <c r="U118" s="35"/>
      <c r="V118" s="35"/>
      <c r="W118" s="35"/>
      <c r="X118" s="35"/>
      <c r="Y118" s="35"/>
      <c r="Z118" s="35"/>
      <c r="AA118" s="35"/>
      <c r="AB118" s="35"/>
      <c r="AC118" s="35"/>
      <c r="AD118" s="35"/>
      <c r="AE118" s="35"/>
      <c r="AR118" s="190" t="s">
        <v>166</v>
      </c>
      <c r="AT118" s="190" t="s">
        <v>161</v>
      </c>
      <c r="AU118" s="190" t="s">
        <v>75</v>
      </c>
      <c r="AY118" s="18" t="s">
        <v>159</v>
      </c>
      <c r="BE118" s="191">
        <f>IF(N118="základní",J118,0)</f>
        <v>0</v>
      </c>
      <c r="BF118" s="191">
        <f>IF(N118="snížená",J118,0)</f>
        <v>0</v>
      </c>
      <c r="BG118" s="191">
        <f>IF(N118="zákl. přenesená",J118,0)</f>
        <v>0</v>
      </c>
      <c r="BH118" s="191">
        <f>IF(N118="sníž. přenesená",J118,0)</f>
        <v>0</v>
      </c>
      <c r="BI118" s="191">
        <f>IF(N118="nulová",J118,0)</f>
        <v>0</v>
      </c>
      <c r="BJ118" s="18" t="s">
        <v>75</v>
      </c>
      <c r="BK118" s="191">
        <f>ROUND(I118*H118,2)</f>
        <v>0</v>
      </c>
      <c r="BL118" s="18" t="s">
        <v>166</v>
      </c>
      <c r="BM118" s="190" t="s">
        <v>1269</v>
      </c>
    </row>
    <row r="119" spans="1:65" s="2" customFormat="1" ht="16.5" customHeight="1">
      <c r="A119" s="35"/>
      <c r="B119" s="36"/>
      <c r="C119" s="179" t="s">
        <v>231</v>
      </c>
      <c r="D119" s="179" t="s">
        <v>161</v>
      </c>
      <c r="E119" s="180" t="s">
        <v>1270</v>
      </c>
      <c r="F119" s="181" t="s">
        <v>1271</v>
      </c>
      <c r="G119" s="182" t="s">
        <v>178</v>
      </c>
      <c r="H119" s="183">
        <v>57.76</v>
      </c>
      <c r="I119" s="184"/>
      <c r="J119" s="185">
        <f>ROUND(I119*H119,2)</f>
        <v>0</v>
      </c>
      <c r="K119" s="181" t="s">
        <v>19</v>
      </c>
      <c r="L119" s="40"/>
      <c r="M119" s="186" t="s">
        <v>19</v>
      </c>
      <c r="N119" s="187" t="s">
        <v>39</v>
      </c>
      <c r="O119" s="65"/>
      <c r="P119" s="188">
        <f>O119*H119</f>
        <v>0</v>
      </c>
      <c r="Q119" s="188">
        <v>0</v>
      </c>
      <c r="R119" s="188">
        <f>Q119*H119</f>
        <v>0</v>
      </c>
      <c r="S119" s="188">
        <v>0</v>
      </c>
      <c r="T119" s="189">
        <f>S119*H119</f>
        <v>0</v>
      </c>
      <c r="U119" s="35"/>
      <c r="V119" s="35"/>
      <c r="W119" s="35"/>
      <c r="X119" s="35"/>
      <c r="Y119" s="35"/>
      <c r="Z119" s="35"/>
      <c r="AA119" s="35"/>
      <c r="AB119" s="35"/>
      <c r="AC119" s="35"/>
      <c r="AD119" s="35"/>
      <c r="AE119" s="35"/>
      <c r="AR119" s="190" t="s">
        <v>166</v>
      </c>
      <c r="AT119" s="190" t="s">
        <v>161</v>
      </c>
      <c r="AU119" s="190" t="s">
        <v>75</v>
      </c>
      <c r="AY119" s="18" t="s">
        <v>159</v>
      </c>
      <c r="BE119" s="191">
        <f>IF(N119="základní",J119,0)</f>
        <v>0</v>
      </c>
      <c r="BF119" s="191">
        <f>IF(N119="snížená",J119,0)</f>
        <v>0</v>
      </c>
      <c r="BG119" s="191">
        <f>IF(N119="zákl. přenesená",J119,0)</f>
        <v>0</v>
      </c>
      <c r="BH119" s="191">
        <f>IF(N119="sníž. přenesená",J119,0)</f>
        <v>0</v>
      </c>
      <c r="BI119" s="191">
        <f>IF(N119="nulová",J119,0)</f>
        <v>0</v>
      </c>
      <c r="BJ119" s="18" t="s">
        <v>75</v>
      </c>
      <c r="BK119" s="191">
        <f>ROUND(I119*H119,2)</f>
        <v>0</v>
      </c>
      <c r="BL119" s="18" t="s">
        <v>166</v>
      </c>
      <c r="BM119" s="190" t="s">
        <v>1272</v>
      </c>
    </row>
    <row r="120" spans="1:65" s="12" customFormat="1" ht="25.9" customHeight="1">
      <c r="B120" s="163"/>
      <c r="C120" s="164"/>
      <c r="D120" s="165" t="s">
        <v>67</v>
      </c>
      <c r="E120" s="166" t="s">
        <v>77</v>
      </c>
      <c r="F120" s="166" t="s">
        <v>1273</v>
      </c>
      <c r="G120" s="164"/>
      <c r="H120" s="164"/>
      <c r="I120" s="167"/>
      <c r="J120" s="168">
        <f>BK120</f>
        <v>0</v>
      </c>
      <c r="K120" s="164"/>
      <c r="L120" s="169"/>
      <c r="M120" s="170"/>
      <c r="N120" s="171"/>
      <c r="O120" s="171"/>
      <c r="P120" s="172">
        <f>SUM(P121:P122)</f>
        <v>0</v>
      </c>
      <c r="Q120" s="171"/>
      <c r="R120" s="172">
        <f>SUM(R121:R122)</f>
        <v>0</v>
      </c>
      <c r="S120" s="171"/>
      <c r="T120" s="173">
        <f>SUM(T121:T122)</f>
        <v>0</v>
      </c>
      <c r="AR120" s="174" t="s">
        <v>75</v>
      </c>
      <c r="AT120" s="175" t="s">
        <v>67</v>
      </c>
      <c r="AU120" s="175" t="s">
        <v>68</v>
      </c>
      <c r="AY120" s="174" t="s">
        <v>159</v>
      </c>
      <c r="BK120" s="176">
        <f>SUM(BK121:BK122)</f>
        <v>0</v>
      </c>
    </row>
    <row r="121" spans="1:65" s="2" customFormat="1" ht="16.5" customHeight="1">
      <c r="A121" s="35"/>
      <c r="B121" s="36"/>
      <c r="C121" s="179" t="s">
        <v>236</v>
      </c>
      <c r="D121" s="179" t="s">
        <v>161</v>
      </c>
      <c r="E121" s="180" t="s">
        <v>1274</v>
      </c>
      <c r="F121" s="181" t="s">
        <v>1275</v>
      </c>
      <c r="G121" s="182" t="s">
        <v>164</v>
      </c>
      <c r="H121" s="183">
        <v>57.76</v>
      </c>
      <c r="I121" s="184"/>
      <c r="J121" s="185">
        <f>ROUND(I121*H121,2)</f>
        <v>0</v>
      </c>
      <c r="K121" s="181" t="s">
        <v>19</v>
      </c>
      <c r="L121" s="40"/>
      <c r="M121" s="186" t="s">
        <v>19</v>
      </c>
      <c r="N121" s="187" t="s">
        <v>39</v>
      </c>
      <c r="O121" s="65"/>
      <c r="P121" s="188">
        <f>O121*H121</f>
        <v>0</v>
      </c>
      <c r="Q121" s="188">
        <v>0</v>
      </c>
      <c r="R121" s="188">
        <f>Q121*H121</f>
        <v>0</v>
      </c>
      <c r="S121" s="188">
        <v>0</v>
      </c>
      <c r="T121" s="189">
        <f>S121*H121</f>
        <v>0</v>
      </c>
      <c r="U121" s="35"/>
      <c r="V121" s="35"/>
      <c r="W121" s="35"/>
      <c r="X121" s="35"/>
      <c r="Y121" s="35"/>
      <c r="Z121" s="35"/>
      <c r="AA121" s="35"/>
      <c r="AB121" s="35"/>
      <c r="AC121" s="35"/>
      <c r="AD121" s="35"/>
      <c r="AE121" s="35"/>
      <c r="AR121" s="190" t="s">
        <v>166</v>
      </c>
      <c r="AT121" s="190" t="s">
        <v>161</v>
      </c>
      <c r="AU121" s="190" t="s">
        <v>75</v>
      </c>
      <c r="AY121" s="18" t="s">
        <v>159</v>
      </c>
      <c r="BE121" s="191">
        <f>IF(N121="základní",J121,0)</f>
        <v>0</v>
      </c>
      <c r="BF121" s="191">
        <f>IF(N121="snížená",J121,0)</f>
        <v>0</v>
      </c>
      <c r="BG121" s="191">
        <f>IF(N121="zákl. přenesená",J121,0)</f>
        <v>0</v>
      </c>
      <c r="BH121" s="191">
        <f>IF(N121="sníž. přenesená",J121,0)</f>
        <v>0</v>
      </c>
      <c r="BI121" s="191">
        <f>IF(N121="nulová",J121,0)</f>
        <v>0</v>
      </c>
      <c r="BJ121" s="18" t="s">
        <v>75</v>
      </c>
      <c r="BK121" s="191">
        <f>ROUND(I121*H121,2)</f>
        <v>0</v>
      </c>
      <c r="BL121" s="18" t="s">
        <v>166</v>
      </c>
      <c r="BM121" s="190" t="s">
        <v>1276</v>
      </c>
    </row>
    <row r="122" spans="1:65" s="2" customFormat="1" ht="24">
      <c r="A122" s="35"/>
      <c r="B122" s="36"/>
      <c r="C122" s="179" t="s">
        <v>241</v>
      </c>
      <c r="D122" s="179" t="s">
        <v>161</v>
      </c>
      <c r="E122" s="180" t="s">
        <v>1277</v>
      </c>
      <c r="F122" s="181" t="s">
        <v>1278</v>
      </c>
      <c r="G122" s="182" t="s">
        <v>164</v>
      </c>
      <c r="H122" s="183">
        <v>72.2</v>
      </c>
      <c r="I122" s="184"/>
      <c r="J122" s="185">
        <f>ROUND(I122*H122,2)</f>
        <v>0</v>
      </c>
      <c r="K122" s="181" t="s">
        <v>19</v>
      </c>
      <c r="L122" s="40"/>
      <c r="M122" s="186" t="s">
        <v>19</v>
      </c>
      <c r="N122" s="187" t="s">
        <v>39</v>
      </c>
      <c r="O122" s="65"/>
      <c r="P122" s="188">
        <f>O122*H122</f>
        <v>0</v>
      </c>
      <c r="Q122" s="188">
        <v>0</v>
      </c>
      <c r="R122" s="188">
        <f>Q122*H122</f>
        <v>0</v>
      </c>
      <c r="S122" s="188">
        <v>0</v>
      </c>
      <c r="T122" s="189">
        <f>S122*H122</f>
        <v>0</v>
      </c>
      <c r="U122" s="35"/>
      <c r="V122" s="35"/>
      <c r="W122" s="35"/>
      <c r="X122" s="35"/>
      <c r="Y122" s="35"/>
      <c r="Z122" s="35"/>
      <c r="AA122" s="35"/>
      <c r="AB122" s="35"/>
      <c r="AC122" s="35"/>
      <c r="AD122" s="35"/>
      <c r="AE122" s="35"/>
      <c r="AR122" s="190" t="s">
        <v>166</v>
      </c>
      <c r="AT122" s="190" t="s">
        <v>161</v>
      </c>
      <c r="AU122" s="190" t="s">
        <v>75</v>
      </c>
      <c r="AY122" s="18" t="s">
        <v>159</v>
      </c>
      <c r="BE122" s="191">
        <f>IF(N122="základní",J122,0)</f>
        <v>0</v>
      </c>
      <c r="BF122" s="191">
        <f>IF(N122="snížená",J122,0)</f>
        <v>0</v>
      </c>
      <c r="BG122" s="191">
        <f>IF(N122="zákl. přenesená",J122,0)</f>
        <v>0</v>
      </c>
      <c r="BH122" s="191">
        <f>IF(N122="sníž. přenesená",J122,0)</f>
        <v>0</v>
      </c>
      <c r="BI122" s="191">
        <f>IF(N122="nulová",J122,0)</f>
        <v>0</v>
      </c>
      <c r="BJ122" s="18" t="s">
        <v>75</v>
      </c>
      <c r="BK122" s="191">
        <f>ROUND(I122*H122,2)</f>
        <v>0</v>
      </c>
      <c r="BL122" s="18" t="s">
        <v>166</v>
      </c>
      <c r="BM122" s="190" t="s">
        <v>1279</v>
      </c>
    </row>
    <row r="123" spans="1:65" s="12" customFormat="1" ht="25.9" customHeight="1">
      <c r="B123" s="163"/>
      <c r="C123" s="164"/>
      <c r="D123" s="165" t="s">
        <v>67</v>
      </c>
      <c r="E123" s="166" t="s">
        <v>505</v>
      </c>
      <c r="F123" s="166" t="s">
        <v>1280</v>
      </c>
      <c r="G123" s="164"/>
      <c r="H123" s="164"/>
      <c r="I123" s="167"/>
      <c r="J123" s="168">
        <f>BK123</f>
        <v>0</v>
      </c>
      <c r="K123" s="164"/>
      <c r="L123" s="169"/>
      <c r="M123" s="170"/>
      <c r="N123" s="171"/>
      <c r="O123" s="171"/>
      <c r="P123" s="172">
        <f>SUM(P124:P187)</f>
        <v>0</v>
      </c>
      <c r="Q123" s="171"/>
      <c r="R123" s="172">
        <f>SUM(R124:R187)</f>
        <v>0</v>
      </c>
      <c r="S123" s="171"/>
      <c r="T123" s="173">
        <f>SUM(T124:T187)</f>
        <v>0</v>
      </c>
      <c r="AR123" s="174" t="s">
        <v>75</v>
      </c>
      <c r="AT123" s="175" t="s">
        <v>67</v>
      </c>
      <c r="AU123" s="175" t="s">
        <v>68</v>
      </c>
      <c r="AY123" s="174" t="s">
        <v>159</v>
      </c>
      <c r="BK123" s="176">
        <f>SUM(BK124:BK187)</f>
        <v>0</v>
      </c>
    </row>
    <row r="124" spans="1:65" s="2" customFormat="1" ht="16.5" customHeight="1">
      <c r="A124" s="35"/>
      <c r="B124" s="36"/>
      <c r="C124" s="179" t="s">
        <v>8</v>
      </c>
      <c r="D124" s="179" t="s">
        <v>161</v>
      </c>
      <c r="E124" s="180" t="s">
        <v>1281</v>
      </c>
      <c r="F124" s="181" t="s">
        <v>1282</v>
      </c>
      <c r="G124" s="182" t="s">
        <v>164</v>
      </c>
      <c r="H124" s="183">
        <v>209.33</v>
      </c>
      <c r="I124" s="184"/>
      <c r="J124" s="185">
        <f>ROUND(I124*H124,2)</f>
        <v>0</v>
      </c>
      <c r="K124" s="181" t="s">
        <v>19</v>
      </c>
      <c r="L124" s="40"/>
      <c r="M124" s="186" t="s">
        <v>19</v>
      </c>
      <c r="N124" s="187" t="s">
        <v>39</v>
      </c>
      <c r="O124" s="65"/>
      <c r="P124" s="188">
        <f>O124*H124</f>
        <v>0</v>
      </c>
      <c r="Q124" s="188">
        <v>0</v>
      </c>
      <c r="R124" s="188">
        <f>Q124*H124</f>
        <v>0</v>
      </c>
      <c r="S124" s="188">
        <v>0</v>
      </c>
      <c r="T124" s="189">
        <f>S124*H124</f>
        <v>0</v>
      </c>
      <c r="U124" s="35"/>
      <c r="V124" s="35"/>
      <c r="W124" s="35"/>
      <c r="X124" s="35"/>
      <c r="Y124" s="35"/>
      <c r="Z124" s="35"/>
      <c r="AA124" s="35"/>
      <c r="AB124" s="35"/>
      <c r="AC124" s="35"/>
      <c r="AD124" s="35"/>
      <c r="AE124" s="35"/>
      <c r="AR124" s="190" t="s">
        <v>166</v>
      </c>
      <c r="AT124" s="190" t="s">
        <v>161</v>
      </c>
      <c r="AU124" s="190" t="s">
        <v>75</v>
      </c>
      <c r="AY124" s="18" t="s">
        <v>159</v>
      </c>
      <c r="BE124" s="191">
        <f>IF(N124="základní",J124,0)</f>
        <v>0</v>
      </c>
      <c r="BF124" s="191">
        <f>IF(N124="snížená",J124,0)</f>
        <v>0</v>
      </c>
      <c r="BG124" s="191">
        <f>IF(N124="zákl. přenesená",J124,0)</f>
        <v>0</v>
      </c>
      <c r="BH124" s="191">
        <f>IF(N124="sníž. přenesená",J124,0)</f>
        <v>0</v>
      </c>
      <c r="BI124" s="191">
        <f>IF(N124="nulová",J124,0)</f>
        <v>0</v>
      </c>
      <c r="BJ124" s="18" t="s">
        <v>75</v>
      </c>
      <c r="BK124" s="191">
        <f>ROUND(I124*H124,2)</f>
        <v>0</v>
      </c>
      <c r="BL124" s="18" t="s">
        <v>166</v>
      </c>
      <c r="BM124" s="190" t="s">
        <v>1283</v>
      </c>
    </row>
    <row r="125" spans="1:65" s="2" customFormat="1" ht="16.5" customHeight="1">
      <c r="A125" s="35"/>
      <c r="B125" s="36"/>
      <c r="C125" s="179" t="s">
        <v>249</v>
      </c>
      <c r="D125" s="179" t="s">
        <v>161</v>
      </c>
      <c r="E125" s="180" t="s">
        <v>1284</v>
      </c>
      <c r="F125" s="181" t="s">
        <v>1285</v>
      </c>
      <c r="G125" s="182" t="s">
        <v>164</v>
      </c>
      <c r="H125" s="183">
        <v>103.625</v>
      </c>
      <c r="I125" s="184"/>
      <c r="J125" s="185">
        <f>ROUND(I125*H125,2)</f>
        <v>0</v>
      </c>
      <c r="K125" s="181" t="s">
        <v>19</v>
      </c>
      <c r="L125" s="40"/>
      <c r="M125" s="186" t="s">
        <v>19</v>
      </c>
      <c r="N125" s="187" t="s">
        <v>39</v>
      </c>
      <c r="O125" s="65"/>
      <c r="P125" s="188">
        <f>O125*H125</f>
        <v>0</v>
      </c>
      <c r="Q125" s="188">
        <v>0</v>
      </c>
      <c r="R125" s="188">
        <f>Q125*H125</f>
        <v>0</v>
      </c>
      <c r="S125" s="188">
        <v>0</v>
      </c>
      <c r="T125" s="189">
        <f>S125*H125</f>
        <v>0</v>
      </c>
      <c r="U125" s="35"/>
      <c r="V125" s="35"/>
      <c r="W125" s="35"/>
      <c r="X125" s="35"/>
      <c r="Y125" s="35"/>
      <c r="Z125" s="35"/>
      <c r="AA125" s="35"/>
      <c r="AB125" s="35"/>
      <c r="AC125" s="35"/>
      <c r="AD125" s="35"/>
      <c r="AE125" s="35"/>
      <c r="AR125" s="190" t="s">
        <v>166</v>
      </c>
      <c r="AT125" s="190" t="s">
        <v>161</v>
      </c>
      <c r="AU125" s="190" t="s">
        <v>75</v>
      </c>
      <c r="AY125" s="18" t="s">
        <v>159</v>
      </c>
      <c r="BE125" s="191">
        <f>IF(N125="základní",J125,0)</f>
        <v>0</v>
      </c>
      <c r="BF125" s="191">
        <f>IF(N125="snížená",J125,0)</f>
        <v>0</v>
      </c>
      <c r="BG125" s="191">
        <f>IF(N125="zákl. přenesená",J125,0)</f>
        <v>0</v>
      </c>
      <c r="BH125" s="191">
        <f>IF(N125="sníž. přenesená",J125,0)</f>
        <v>0</v>
      </c>
      <c r="BI125" s="191">
        <f>IF(N125="nulová",J125,0)</f>
        <v>0</v>
      </c>
      <c r="BJ125" s="18" t="s">
        <v>75</v>
      </c>
      <c r="BK125" s="191">
        <f>ROUND(I125*H125,2)</f>
        <v>0</v>
      </c>
      <c r="BL125" s="18" t="s">
        <v>166</v>
      </c>
      <c r="BM125" s="190" t="s">
        <v>1286</v>
      </c>
    </row>
    <row r="126" spans="1:65" s="13" customFormat="1" ht="11.25">
      <c r="B126" s="192"/>
      <c r="C126" s="193"/>
      <c r="D126" s="194" t="s">
        <v>168</v>
      </c>
      <c r="E126" s="195" t="s">
        <v>19</v>
      </c>
      <c r="F126" s="196" t="s">
        <v>1287</v>
      </c>
      <c r="G126" s="193"/>
      <c r="H126" s="197">
        <v>18.899999999999999</v>
      </c>
      <c r="I126" s="198"/>
      <c r="J126" s="193"/>
      <c r="K126" s="193"/>
      <c r="L126" s="199"/>
      <c r="M126" s="200"/>
      <c r="N126" s="201"/>
      <c r="O126" s="201"/>
      <c r="P126" s="201"/>
      <c r="Q126" s="201"/>
      <c r="R126" s="201"/>
      <c r="S126" s="201"/>
      <c r="T126" s="202"/>
      <c r="AT126" s="203" t="s">
        <v>168</v>
      </c>
      <c r="AU126" s="203" t="s">
        <v>75</v>
      </c>
      <c r="AV126" s="13" t="s">
        <v>77</v>
      </c>
      <c r="AW126" s="13" t="s">
        <v>30</v>
      </c>
      <c r="AX126" s="13" t="s">
        <v>68</v>
      </c>
      <c r="AY126" s="203" t="s">
        <v>159</v>
      </c>
    </row>
    <row r="127" spans="1:65" s="13" customFormat="1" ht="11.25">
      <c r="B127" s="192"/>
      <c r="C127" s="193"/>
      <c r="D127" s="194" t="s">
        <v>168</v>
      </c>
      <c r="E127" s="195" t="s">
        <v>19</v>
      </c>
      <c r="F127" s="196" t="s">
        <v>1288</v>
      </c>
      <c r="G127" s="193"/>
      <c r="H127" s="197">
        <v>4.2</v>
      </c>
      <c r="I127" s="198"/>
      <c r="J127" s="193"/>
      <c r="K127" s="193"/>
      <c r="L127" s="199"/>
      <c r="M127" s="200"/>
      <c r="N127" s="201"/>
      <c r="O127" s="201"/>
      <c r="P127" s="201"/>
      <c r="Q127" s="201"/>
      <c r="R127" s="201"/>
      <c r="S127" s="201"/>
      <c r="T127" s="202"/>
      <c r="AT127" s="203" t="s">
        <v>168</v>
      </c>
      <c r="AU127" s="203" t="s">
        <v>75</v>
      </c>
      <c r="AV127" s="13" t="s">
        <v>77</v>
      </c>
      <c r="AW127" s="13" t="s">
        <v>30</v>
      </c>
      <c r="AX127" s="13" t="s">
        <v>68</v>
      </c>
      <c r="AY127" s="203" t="s">
        <v>159</v>
      </c>
    </row>
    <row r="128" spans="1:65" s="13" customFormat="1" ht="11.25">
      <c r="B128" s="192"/>
      <c r="C128" s="193"/>
      <c r="D128" s="194" t="s">
        <v>168</v>
      </c>
      <c r="E128" s="195" t="s">
        <v>19</v>
      </c>
      <c r="F128" s="196" t="s">
        <v>1289</v>
      </c>
      <c r="G128" s="193"/>
      <c r="H128" s="197">
        <v>3.4</v>
      </c>
      <c r="I128" s="198"/>
      <c r="J128" s="193"/>
      <c r="K128" s="193"/>
      <c r="L128" s="199"/>
      <c r="M128" s="200"/>
      <c r="N128" s="201"/>
      <c r="O128" s="201"/>
      <c r="P128" s="201"/>
      <c r="Q128" s="201"/>
      <c r="R128" s="201"/>
      <c r="S128" s="201"/>
      <c r="T128" s="202"/>
      <c r="AT128" s="203" t="s">
        <v>168</v>
      </c>
      <c r="AU128" s="203" t="s">
        <v>75</v>
      </c>
      <c r="AV128" s="13" t="s">
        <v>77</v>
      </c>
      <c r="AW128" s="13" t="s">
        <v>30</v>
      </c>
      <c r="AX128" s="13" t="s">
        <v>68</v>
      </c>
      <c r="AY128" s="203" t="s">
        <v>159</v>
      </c>
    </row>
    <row r="129" spans="1:65" s="13" customFormat="1" ht="11.25">
      <c r="B129" s="192"/>
      <c r="C129" s="193"/>
      <c r="D129" s="194" t="s">
        <v>168</v>
      </c>
      <c r="E129" s="195" t="s">
        <v>19</v>
      </c>
      <c r="F129" s="196" t="s">
        <v>1290</v>
      </c>
      <c r="G129" s="193"/>
      <c r="H129" s="197">
        <v>7.7</v>
      </c>
      <c r="I129" s="198"/>
      <c r="J129" s="193"/>
      <c r="K129" s="193"/>
      <c r="L129" s="199"/>
      <c r="M129" s="200"/>
      <c r="N129" s="201"/>
      <c r="O129" s="201"/>
      <c r="P129" s="201"/>
      <c r="Q129" s="201"/>
      <c r="R129" s="201"/>
      <c r="S129" s="201"/>
      <c r="T129" s="202"/>
      <c r="AT129" s="203" t="s">
        <v>168</v>
      </c>
      <c r="AU129" s="203" t="s">
        <v>75</v>
      </c>
      <c r="AV129" s="13" t="s">
        <v>77</v>
      </c>
      <c r="AW129" s="13" t="s">
        <v>30</v>
      </c>
      <c r="AX129" s="13" t="s">
        <v>68</v>
      </c>
      <c r="AY129" s="203" t="s">
        <v>159</v>
      </c>
    </row>
    <row r="130" spans="1:65" s="13" customFormat="1" ht="11.25">
      <c r="B130" s="192"/>
      <c r="C130" s="193"/>
      <c r="D130" s="194" t="s">
        <v>168</v>
      </c>
      <c r="E130" s="195" t="s">
        <v>19</v>
      </c>
      <c r="F130" s="196" t="s">
        <v>1291</v>
      </c>
      <c r="G130" s="193"/>
      <c r="H130" s="197">
        <v>25.7</v>
      </c>
      <c r="I130" s="198"/>
      <c r="J130" s="193"/>
      <c r="K130" s="193"/>
      <c r="L130" s="199"/>
      <c r="M130" s="200"/>
      <c r="N130" s="201"/>
      <c r="O130" s="201"/>
      <c r="P130" s="201"/>
      <c r="Q130" s="201"/>
      <c r="R130" s="201"/>
      <c r="S130" s="201"/>
      <c r="T130" s="202"/>
      <c r="AT130" s="203" t="s">
        <v>168</v>
      </c>
      <c r="AU130" s="203" t="s">
        <v>75</v>
      </c>
      <c r="AV130" s="13" t="s">
        <v>77</v>
      </c>
      <c r="AW130" s="13" t="s">
        <v>30</v>
      </c>
      <c r="AX130" s="13" t="s">
        <v>68</v>
      </c>
      <c r="AY130" s="203" t="s">
        <v>159</v>
      </c>
    </row>
    <row r="131" spans="1:65" s="13" customFormat="1" ht="11.25">
      <c r="B131" s="192"/>
      <c r="C131" s="193"/>
      <c r="D131" s="194" t="s">
        <v>168</v>
      </c>
      <c r="E131" s="195" t="s">
        <v>19</v>
      </c>
      <c r="F131" s="196" t="s">
        <v>1292</v>
      </c>
      <c r="G131" s="193"/>
      <c r="H131" s="197">
        <v>7.25</v>
      </c>
      <c r="I131" s="198"/>
      <c r="J131" s="193"/>
      <c r="K131" s="193"/>
      <c r="L131" s="199"/>
      <c r="M131" s="200"/>
      <c r="N131" s="201"/>
      <c r="O131" s="201"/>
      <c r="P131" s="201"/>
      <c r="Q131" s="201"/>
      <c r="R131" s="201"/>
      <c r="S131" s="201"/>
      <c r="T131" s="202"/>
      <c r="AT131" s="203" t="s">
        <v>168</v>
      </c>
      <c r="AU131" s="203" t="s">
        <v>75</v>
      </c>
      <c r="AV131" s="13" t="s">
        <v>77</v>
      </c>
      <c r="AW131" s="13" t="s">
        <v>30</v>
      </c>
      <c r="AX131" s="13" t="s">
        <v>68</v>
      </c>
      <c r="AY131" s="203" t="s">
        <v>159</v>
      </c>
    </row>
    <row r="132" spans="1:65" s="13" customFormat="1" ht="11.25">
      <c r="B132" s="192"/>
      <c r="C132" s="193"/>
      <c r="D132" s="194" t="s">
        <v>168</v>
      </c>
      <c r="E132" s="195" t="s">
        <v>19</v>
      </c>
      <c r="F132" s="196" t="s">
        <v>1293</v>
      </c>
      <c r="G132" s="193"/>
      <c r="H132" s="197">
        <v>3.8250000000000002</v>
      </c>
      <c r="I132" s="198"/>
      <c r="J132" s="193"/>
      <c r="K132" s="193"/>
      <c r="L132" s="199"/>
      <c r="M132" s="200"/>
      <c r="N132" s="201"/>
      <c r="O132" s="201"/>
      <c r="P132" s="201"/>
      <c r="Q132" s="201"/>
      <c r="R132" s="201"/>
      <c r="S132" s="201"/>
      <c r="T132" s="202"/>
      <c r="AT132" s="203" t="s">
        <v>168</v>
      </c>
      <c r="AU132" s="203" t="s">
        <v>75</v>
      </c>
      <c r="AV132" s="13" t="s">
        <v>77</v>
      </c>
      <c r="AW132" s="13" t="s">
        <v>30</v>
      </c>
      <c r="AX132" s="13" t="s">
        <v>68</v>
      </c>
      <c r="AY132" s="203" t="s">
        <v>159</v>
      </c>
    </row>
    <row r="133" spans="1:65" s="13" customFormat="1" ht="11.25">
      <c r="B133" s="192"/>
      <c r="C133" s="193"/>
      <c r="D133" s="194" t="s">
        <v>168</v>
      </c>
      <c r="E133" s="195" t="s">
        <v>19</v>
      </c>
      <c r="F133" s="196" t="s">
        <v>1294</v>
      </c>
      <c r="G133" s="193"/>
      <c r="H133" s="197">
        <v>3.45</v>
      </c>
      <c r="I133" s="198"/>
      <c r="J133" s="193"/>
      <c r="K133" s="193"/>
      <c r="L133" s="199"/>
      <c r="M133" s="200"/>
      <c r="N133" s="201"/>
      <c r="O133" s="201"/>
      <c r="P133" s="201"/>
      <c r="Q133" s="201"/>
      <c r="R133" s="201"/>
      <c r="S133" s="201"/>
      <c r="T133" s="202"/>
      <c r="AT133" s="203" t="s">
        <v>168</v>
      </c>
      <c r="AU133" s="203" t="s">
        <v>75</v>
      </c>
      <c r="AV133" s="13" t="s">
        <v>77</v>
      </c>
      <c r="AW133" s="13" t="s">
        <v>30</v>
      </c>
      <c r="AX133" s="13" t="s">
        <v>68</v>
      </c>
      <c r="AY133" s="203" t="s">
        <v>159</v>
      </c>
    </row>
    <row r="134" spans="1:65" s="13" customFormat="1" ht="11.25">
      <c r="B134" s="192"/>
      <c r="C134" s="193"/>
      <c r="D134" s="194" t="s">
        <v>168</v>
      </c>
      <c r="E134" s="195" t="s">
        <v>19</v>
      </c>
      <c r="F134" s="196" t="s">
        <v>1295</v>
      </c>
      <c r="G134" s="193"/>
      <c r="H134" s="197">
        <v>22</v>
      </c>
      <c r="I134" s="198"/>
      <c r="J134" s="193"/>
      <c r="K134" s="193"/>
      <c r="L134" s="199"/>
      <c r="M134" s="200"/>
      <c r="N134" s="201"/>
      <c r="O134" s="201"/>
      <c r="P134" s="201"/>
      <c r="Q134" s="201"/>
      <c r="R134" s="201"/>
      <c r="S134" s="201"/>
      <c r="T134" s="202"/>
      <c r="AT134" s="203" t="s">
        <v>168</v>
      </c>
      <c r="AU134" s="203" t="s">
        <v>75</v>
      </c>
      <c r="AV134" s="13" t="s">
        <v>77</v>
      </c>
      <c r="AW134" s="13" t="s">
        <v>30</v>
      </c>
      <c r="AX134" s="13" t="s">
        <v>68</v>
      </c>
      <c r="AY134" s="203" t="s">
        <v>159</v>
      </c>
    </row>
    <row r="135" spans="1:65" s="13" customFormat="1" ht="11.25">
      <c r="B135" s="192"/>
      <c r="C135" s="193"/>
      <c r="D135" s="194" t="s">
        <v>168</v>
      </c>
      <c r="E135" s="195" t="s">
        <v>19</v>
      </c>
      <c r="F135" s="196" t="s">
        <v>1296</v>
      </c>
      <c r="G135" s="193"/>
      <c r="H135" s="197">
        <v>7.2</v>
      </c>
      <c r="I135" s="198"/>
      <c r="J135" s="193"/>
      <c r="K135" s="193"/>
      <c r="L135" s="199"/>
      <c r="M135" s="200"/>
      <c r="N135" s="201"/>
      <c r="O135" s="201"/>
      <c r="P135" s="201"/>
      <c r="Q135" s="201"/>
      <c r="R135" s="201"/>
      <c r="S135" s="201"/>
      <c r="T135" s="202"/>
      <c r="AT135" s="203" t="s">
        <v>168</v>
      </c>
      <c r="AU135" s="203" t="s">
        <v>75</v>
      </c>
      <c r="AV135" s="13" t="s">
        <v>77</v>
      </c>
      <c r="AW135" s="13" t="s">
        <v>30</v>
      </c>
      <c r="AX135" s="13" t="s">
        <v>68</v>
      </c>
      <c r="AY135" s="203" t="s">
        <v>159</v>
      </c>
    </row>
    <row r="136" spans="1:65" s="14" customFormat="1" ht="11.25">
      <c r="B136" s="204"/>
      <c r="C136" s="205"/>
      <c r="D136" s="194" t="s">
        <v>168</v>
      </c>
      <c r="E136" s="206" t="s">
        <v>19</v>
      </c>
      <c r="F136" s="207" t="s">
        <v>171</v>
      </c>
      <c r="G136" s="205"/>
      <c r="H136" s="208">
        <v>103.625</v>
      </c>
      <c r="I136" s="209"/>
      <c r="J136" s="205"/>
      <c r="K136" s="205"/>
      <c r="L136" s="210"/>
      <c r="M136" s="211"/>
      <c r="N136" s="212"/>
      <c r="O136" s="212"/>
      <c r="P136" s="212"/>
      <c r="Q136" s="212"/>
      <c r="R136" s="212"/>
      <c r="S136" s="212"/>
      <c r="T136" s="213"/>
      <c r="AT136" s="214" t="s">
        <v>168</v>
      </c>
      <c r="AU136" s="214" t="s">
        <v>75</v>
      </c>
      <c r="AV136" s="14" t="s">
        <v>166</v>
      </c>
      <c r="AW136" s="14" t="s">
        <v>30</v>
      </c>
      <c r="AX136" s="14" t="s">
        <v>75</v>
      </c>
      <c r="AY136" s="214" t="s">
        <v>159</v>
      </c>
    </row>
    <row r="137" spans="1:65" s="2" customFormat="1" ht="16.5" customHeight="1">
      <c r="A137" s="35"/>
      <c r="B137" s="36"/>
      <c r="C137" s="179" t="s">
        <v>254</v>
      </c>
      <c r="D137" s="179" t="s">
        <v>161</v>
      </c>
      <c r="E137" s="180" t="s">
        <v>1297</v>
      </c>
      <c r="F137" s="181" t="s">
        <v>1298</v>
      </c>
      <c r="G137" s="182" t="s">
        <v>164</v>
      </c>
      <c r="H137" s="183">
        <v>103.625</v>
      </c>
      <c r="I137" s="184"/>
      <c r="J137" s="185">
        <f>ROUND(I137*H137,2)</f>
        <v>0</v>
      </c>
      <c r="K137" s="181" t="s">
        <v>19</v>
      </c>
      <c r="L137" s="40"/>
      <c r="M137" s="186" t="s">
        <v>19</v>
      </c>
      <c r="N137" s="187" t="s">
        <v>39</v>
      </c>
      <c r="O137" s="65"/>
      <c r="P137" s="188">
        <f>O137*H137</f>
        <v>0</v>
      </c>
      <c r="Q137" s="188">
        <v>0</v>
      </c>
      <c r="R137" s="188">
        <f>Q137*H137</f>
        <v>0</v>
      </c>
      <c r="S137" s="188">
        <v>0</v>
      </c>
      <c r="T137" s="189">
        <f>S137*H137</f>
        <v>0</v>
      </c>
      <c r="U137" s="35"/>
      <c r="V137" s="35"/>
      <c r="W137" s="35"/>
      <c r="X137" s="35"/>
      <c r="Y137" s="35"/>
      <c r="Z137" s="35"/>
      <c r="AA137" s="35"/>
      <c r="AB137" s="35"/>
      <c r="AC137" s="35"/>
      <c r="AD137" s="35"/>
      <c r="AE137" s="35"/>
      <c r="AR137" s="190" t="s">
        <v>166</v>
      </c>
      <c r="AT137" s="190" t="s">
        <v>161</v>
      </c>
      <c r="AU137" s="190" t="s">
        <v>75</v>
      </c>
      <c r="AY137" s="18" t="s">
        <v>159</v>
      </c>
      <c r="BE137" s="191">
        <f>IF(N137="základní",J137,0)</f>
        <v>0</v>
      </c>
      <c r="BF137" s="191">
        <f>IF(N137="snížená",J137,0)</f>
        <v>0</v>
      </c>
      <c r="BG137" s="191">
        <f>IF(N137="zákl. přenesená",J137,0)</f>
        <v>0</v>
      </c>
      <c r="BH137" s="191">
        <f>IF(N137="sníž. přenesená",J137,0)</f>
        <v>0</v>
      </c>
      <c r="BI137" s="191">
        <f>IF(N137="nulová",J137,0)</f>
        <v>0</v>
      </c>
      <c r="BJ137" s="18" t="s">
        <v>75</v>
      </c>
      <c r="BK137" s="191">
        <f>ROUND(I137*H137,2)</f>
        <v>0</v>
      </c>
      <c r="BL137" s="18" t="s">
        <v>166</v>
      </c>
      <c r="BM137" s="190" t="s">
        <v>1299</v>
      </c>
    </row>
    <row r="138" spans="1:65" s="13" customFormat="1" ht="11.25">
      <c r="B138" s="192"/>
      <c r="C138" s="193"/>
      <c r="D138" s="194" t="s">
        <v>168</v>
      </c>
      <c r="E138" s="195" t="s">
        <v>19</v>
      </c>
      <c r="F138" s="196" t="s">
        <v>1287</v>
      </c>
      <c r="G138" s="193"/>
      <c r="H138" s="197">
        <v>18.899999999999999</v>
      </c>
      <c r="I138" s="198"/>
      <c r="J138" s="193"/>
      <c r="K138" s="193"/>
      <c r="L138" s="199"/>
      <c r="M138" s="200"/>
      <c r="N138" s="201"/>
      <c r="O138" s="201"/>
      <c r="P138" s="201"/>
      <c r="Q138" s="201"/>
      <c r="R138" s="201"/>
      <c r="S138" s="201"/>
      <c r="T138" s="202"/>
      <c r="AT138" s="203" t="s">
        <v>168</v>
      </c>
      <c r="AU138" s="203" t="s">
        <v>75</v>
      </c>
      <c r="AV138" s="13" t="s">
        <v>77</v>
      </c>
      <c r="AW138" s="13" t="s">
        <v>30</v>
      </c>
      <c r="AX138" s="13" t="s">
        <v>68</v>
      </c>
      <c r="AY138" s="203" t="s">
        <v>159</v>
      </c>
    </row>
    <row r="139" spans="1:65" s="13" customFormat="1" ht="11.25">
      <c r="B139" s="192"/>
      <c r="C139" s="193"/>
      <c r="D139" s="194" t="s">
        <v>168</v>
      </c>
      <c r="E139" s="195" t="s">
        <v>19</v>
      </c>
      <c r="F139" s="196" t="s">
        <v>1288</v>
      </c>
      <c r="G139" s="193"/>
      <c r="H139" s="197">
        <v>4.2</v>
      </c>
      <c r="I139" s="198"/>
      <c r="J139" s="193"/>
      <c r="K139" s="193"/>
      <c r="L139" s="199"/>
      <c r="M139" s="200"/>
      <c r="N139" s="201"/>
      <c r="O139" s="201"/>
      <c r="P139" s="201"/>
      <c r="Q139" s="201"/>
      <c r="R139" s="201"/>
      <c r="S139" s="201"/>
      <c r="T139" s="202"/>
      <c r="AT139" s="203" t="s">
        <v>168</v>
      </c>
      <c r="AU139" s="203" t="s">
        <v>75</v>
      </c>
      <c r="AV139" s="13" t="s">
        <v>77</v>
      </c>
      <c r="AW139" s="13" t="s">
        <v>30</v>
      </c>
      <c r="AX139" s="13" t="s">
        <v>68</v>
      </c>
      <c r="AY139" s="203" t="s">
        <v>159</v>
      </c>
    </row>
    <row r="140" spans="1:65" s="13" customFormat="1" ht="11.25">
      <c r="B140" s="192"/>
      <c r="C140" s="193"/>
      <c r="D140" s="194" t="s">
        <v>168</v>
      </c>
      <c r="E140" s="195" t="s">
        <v>19</v>
      </c>
      <c r="F140" s="196" t="s">
        <v>1289</v>
      </c>
      <c r="G140" s="193"/>
      <c r="H140" s="197">
        <v>3.4</v>
      </c>
      <c r="I140" s="198"/>
      <c r="J140" s="193"/>
      <c r="K140" s="193"/>
      <c r="L140" s="199"/>
      <c r="M140" s="200"/>
      <c r="N140" s="201"/>
      <c r="O140" s="201"/>
      <c r="P140" s="201"/>
      <c r="Q140" s="201"/>
      <c r="R140" s="201"/>
      <c r="S140" s="201"/>
      <c r="T140" s="202"/>
      <c r="AT140" s="203" t="s">
        <v>168</v>
      </c>
      <c r="AU140" s="203" t="s">
        <v>75</v>
      </c>
      <c r="AV140" s="13" t="s">
        <v>77</v>
      </c>
      <c r="AW140" s="13" t="s">
        <v>30</v>
      </c>
      <c r="AX140" s="13" t="s">
        <v>68</v>
      </c>
      <c r="AY140" s="203" t="s">
        <v>159</v>
      </c>
    </row>
    <row r="141" spans="1:65" s="13" customFormat="1" ht="11.25">
      <c r="B141" s="192"/>
      <c r="C141" s="193"/>
      <c r="D141" s="194" t="s">
        <v>168</v>
      </c>
      <c r="E141" s="195" t="s">
        <v>19</v>
      </c>
      <c r="F141" s="196" t="s">
        <v>1290</v>
      </c>
      <c r="G141" s="193"/>
      <c r="H141" s="197">
        <v>7.7</v>
      </c>
      <c r="I141" s="198"/>
      <c r="J141" s="193"/>
      <c r="K141" s="193"/>
      <c r="L141" s="199"/>
      <c r="M141" s="200"/>
      <c r="N141" s="201"/>
      <c r="O141" s="201"/>
      <c r="P141" s="201"/>
      <c r="Q141" s="201"/>
      <c r="R141" s="201"/>
      <c r="S141" s="201"/>
      <c r="T141" s="202"/>
      <c r="AT141" s="203" t="s">
        <v>168</v>
      </c>
      <c r="AU141" s="203" t="s">
        <v>75</v>
      </c>
      <c r="AV141" s="13" t="s">
        <v>77</v>
      </c>
      <c r="AW141" s="13" t="s">
        <v>30</v>
      </c>
      <c r="AX141" s="13" t="s">
        <v>68</v>
      </c>
      <c r="AY141" s="203" t="s">
        <v>159</v>
      </c>
    </row>
    <row r="142" spans="1:65" s="13" customFormat="1" ht="11.25">
      <c r="B142" s="192"/>
      <c r="C142" s="193"/>
      <c r="D142" s="194" t="s">
        <v>168</v>
      </c>
      <c r="E142" s="195" t="s">
        <v>19</v>
      </c>
      <c r="F142" s="196" t="s">
        <v>1291</v>
      </c>
      <c r="G142" s="193"/>
      <c r="H142" s="197">
        <v>25.7</v>
      </c>
      <c r="I142" s="198"/>
      <c r="J142" s="193"/>
      <c r="K142" s="193"/>
      <c r="L142" s="199"/>
      <c r="M142" s="200"/>
      <c r="N142" s="201"/>
      <c r="O142" s="201"/>
      <c r="P142" s="201"/>
      <c r="Q142" s="201"/>
      <c r="R142" s="201"/>
      <c r="S142" s="201"/>
      <c r="T142" s="202"/>
      <c r="AT142" s="203" t="s">
        <v>168</v>
      </c>
      <c r="AU142" s="203" t="s">
        <v>75</v>
      </c>
      <c r="AV142" s="13" t="s">
        <v>77</v>
      </c>
      <c r="AW142" s="13" t="s">
        <v>30</v>
      </c>
      <c r="AX142" s="13" t="s">
        <v>68</v>
      </c>
      <c r="AY142" s="203" t="s">
        <v>159</v>
      </c>
    </row>
    <row r="143" spans="1:65" s="13" customFormat="1" ht="11.25">
      <c r="B143" s="192"/>
      <c r="C143" s="193"/>
      <c r="D143" s="194" t="s">
        <v>168</v>
      </c>
      <c r="E143" s="195" t="s">
        <v>19</v>
      </c>
      <c r="F143" s="196" t="s">
        <v>1292</v>
      </c>
      <c r="G143" s="193"/>
      <c r="H143" s="197">
        <v>7.25</v>
      </c>
      <c r="I143" s="198"/>
      <c r="J143" s="193"/>
      <c r="K143" s="193"/>
      <c r="L143" s="199"/>
      <c r="M143" s="200"/>
      <c r="N143" s="201"/>
      <c r="O143" s="201"/>
      <c r="P143" s="201"/>
      <c r="Q143" s="201"/>
      <c r="R143" s="201"/>
      <c r="S143" s="201"/>
      <c r="T143" s="202"/>
      <c r="AT143" s="203" t="s">
        <v>168</v>
      </c>
      <c r="AU143" s="203" t="s">
        <v>75</v>
      </c>
      <c r="AV143" s="13" t="s">
        <v>77</v>
      </c>
      <c r="AW143" s="13" t="s">
        <v>30</v>
      </c>
      <c r="AX143" s="13" t="s">
        <v>68</v>
      </c>
      <c r="AY143" s="203" t="s">
        <v>159</v>
      </c>
    </row>
    <row r="144" spans="1:65" s="13" customFormat="1" ht="11.25">
      <c r="B144" s="192"/>
      <c r="C144" s="193"/>
      <c r="D144" s="194" t="s">
        <v>168</v>
      </c>
      <c r="E144" s="195" t="s">
        <v>19</v>
      </c>
      <c r="F144" s="196" t="s">
        <v>1293</v>
      </c>
      <c r="G144" s="193"/>
      <c r="H144" s="197">
        <v>3.8250000000000002</v>
      </c>
      <c r="I144" s="198"/>
      <c r="J144" s="193"/>
      <c r="K144" s="193"/>
      <c r="L144" s="199"/>
      <c r="M144" s="200"/>
      <c r="N144" s="201"/>
      <c r="O144" s="201"/>
      <c r="P144" s="201"/>
      <c r="Q144" s="201"/>
      <c r="R144" s="201"/>
      <c r="S144" s="201"/>
      <c r="T144" s="202"/>
      <c r="AT144" s="203" t="s">
        <v>168</v>
      </c>
      <c r="AU144" s="203" t="s">
        <v>75</v>
      </c>
      <c r="AV144" s="13" t="s">
        <v>77</v>
      </c>
      <c r="AW144" s="13" t="s">
        <v>30</v>
      </c>
      <c r="AX144" s="13" t="s">
        <v>68</v>
      </c>
      <c r="AY144" s="203" t="s">
        <v>159</v>
      </c>
    </row>
    <row r="145" spans="1:65" s="13" customFormat="1" ht="11.25">
      <c r="B145" s="192"/>
      <c r="C145" s="193"/>
      <c r="D145" s="194" t="s">
        <v>168</v>
      </c>
      <c r="E145" s="195" t="s">
        <v>19</v>
      </c>
      <c r="F145" s="196" t="s">
        <v>1294</v>
      </c>
      <c r="G145" s="193"/>
      <c r="H145" s="197">
        <v>3.45</v>
      </c>
      <c r="I145" s="198"/>
      <c r="J145" s="193"/>
      <c r="K145" s="193"/>
      <c r="L145" s="199"/>
      <c r="M145" s="200"/>
      <c r="N145" s="201"/>
      <c r="O145" s="201"/>
      <c r="P145" s="201"/>
      <c r="Q145" s="201"/>
      <c r="R145" s="201"/>
      <c r="S145" s="201"/>
      <c r="T145" s="202"/>
      <c r="AT145" s="203" t="s">
        <v>168</v>
      </c>
      <c r="AU145" s="203" t="s">
        <v>75</v>
      </c>
      <c r="AV145" s="13" t="s">
        <v>77</v>
      </c>
      <c r="AW145" s="13" t="s">
        <v>30</v>
      </c>
      <c r="AX145" s="13" t="s">
        <v>68</v>
      </c>
      <c r="AY145" s="203" t="s">
        <v>159</v>
      </c>
    </row>
    <row r="146" spans="1:65" s="13" customFormat="1" ht="11.25">
      <c r="B146" s="192"/>
      <c r="C146" s="193"/>
      <c r="D146" s="194" t="s">
        <v>168</v>
      </c>
      <c r="E146" s="195" t="s">
        <v>19</v>
      </c>
      <c r="F146" s="196" t="s">
        <v>1295</v>
      </c>
      <c r="G146" s="193"/>
      <c r="H146" s="197">
        <v>22</v>
      </c>
      <c r="I146" s="198"/>
      <c r="J146" s="193"/>
      <c r="K146" s="193"/>
      <c r="L146" s="199"/>
      <c r="M146" s="200"/>
      <c r="N146" s="201"/>
      <c r="O146" s="201"/>
      <c r="P146" s="201"/>
      <c r="Q146" s="201"/>
      <c r="R146" s="201"/>
      <c r="S146" s="201"/>
      <c r="T146" s="202"/>
      <c r="AT146" s="203" t="s">
        <v>168</v>
      </c>
      <c r="AU146" s="203" t="s">
        <v>75</v>
      </c>
      <c r="AV146" s="13" t="s">
        <v>77</v>
      </c>
      <c r="AW146" s="13" t="s">
        <v>30</v>
      </c>
      <c r="AX146" s="13" t="s">
        <v>68</v>
      </c>
      <c r="AY146" s="203" t="s">
        <v>159</v>
      </c>
    </row>
    <row r="147" spans="1:65" s="13" customFormat="1" ht="11.25">
      <c r="B147" s="192"/>
      <c r="C147" s="193"/>
      <c r="D147" s="194" t="s">
        <v>168</v>
      </c>
      <c r="E147" s="195" t="s">
        <v>19</v>
      </c>
      <c r="F147" s="196" t="s">
        <v>1296</v>
      </c>
      <c r="G147" s="193"/>
      <c r="H147" s="197">
        <v>7.2</v>
      </c>
      <c r="I147" s="198"/>
      <c r="J147" s="193"/>
      <c r="K147" s="193"/>
      <c r="L147" s="199"/>
      <c r="M147" s="200"/>
      <c r="N147" s="201"/>
      <c r="O147" s="201"/>
      <c r="P147" s="201"/>
      <c r="Q147" s="201"/>
      <c r="R147" s="201"/>
      <c r="S147" s="201"/>
      <c r="T147" s="202"/>
      <c r="AT147" s="203" t="s">
        <v>168</v>
      </c>
      <c r="AU147" s="203" t="s">
        <v>75</v>
      </c>
      <c r="AV147" s="13" t="s">
        <v>77</v>
      </c>
      <c r="AW147" s="13" t="s">
        <v>30</v>
      </c>
      <c r="AX147" s="13" t="s">
        <v>68</v>
      </c>
      <c r="AY147" s="203" t="s">
        <v>159</v>
      </c>
    </row>
    <row r="148" spans="1:65" s="14" customFormat="1" ht="11.25">
      <c r="B148" s="204"/>
      <c r="C148" s="205"/>
      <c r="D148" s="194" t="s">
        <v>168</v>
      </c>
      <c r="E148" s="206" t="s">
        <v>19</v>
      </c>
      <c r="F148" s="207" t="s">
        <v>171</v>
      </c>
      <c r="G148" s="205"/>
      <c r="H148" s="208">
        <v>103.625</v>
      </c>
      <c r="I148" s="209"/>
      <c r="J148" s="205"/>
      <c r="K148" s="205"/>
      <c r="L148" s="210"/>
      <c r="M148" s="211"/>
      <c r="N148" s="212"/>
      <c r="O148" s="212"/>
      <c r="P148" s="212"/>
      <c r="Q148" s="212"/>
      <c r="R148" s="212"/>
      <c r="S148" s="212"/>
      <c r="T148" s="213"/>
      <c r="AT148" s="214" t="s">
        <v>168</v>
      </c>
      <c r="AU148" s="214" t="s">
        <v>75</v>
      </c>
      <c r="AV148" s="14" t="s">
        <v>166</v>
      </c>
      <c r="AW148" s="14" t="s">
        <v>30</v>
      </c>
      <c r="AX148" s="14" t="s">
        <v>75</v>
      </c>
      <c r="AY148" s="214" t="s">
        <v>159</v>
      </c>
    </row>
    <row r="149" spans="1:65" s="2" customFormat="1" ht="21.75" customHeight="1">
      <c r="A149" s="35"/>
      <c r="B149" s="36"/>
      <c r="C149" s="179" t="s">
        <v>259</v>
      </c>
      <c r="D149" s="179" t="s">
        <v>161</v>
      </c>
      <c r="E149" s="180" t="s">
        <v>1300</v>
      </c>
      <c r="F149" s="181" t="s">
        <v>1301</v>
      </c>
      <c r="G149" s="182" t="s">
        <v>164</v>
      </c>
      <c r="H149" s="183">
        <v>103.625</v>
      </c>
      <c r="I149" s="184"/>
      <c r="J149" s="185">
        <f>ROUND(I149*H149,2)</f>
        <v>0</v>
      </c>
      <c r="K149" s="181" t="s">
        <v>19</v>
      </c>
      <c r="L149" s="40"/>
      <c r="M149" s="186" t="s">
        <v>19</v>
      </c>
      <c r="N149" s="187" t="s">
        <v>39</v>
      </c>
      <c r="O149" s="65"/>
      <c r="P149" s="188">
        <f>O149*H149</f>
        <v>0</v>
      </c>
      <c r="Q149" s="188">
        <v>0</v>
      </c>
      <c r="R149" s="188">
        <f>Q149*H149</f>
        <v>0</v>
      </c>
      <c r="S149" s="188">
        <v>0</v>
      </c>
      <c r="T149" s="189">
        <f>S149*H149</f>
        <v>0</v>
      </c>
      <c r="U149" s="35"/>
      <c r="V149" s="35"/>
      <c r="W149" s="35"/>
      <c r="X149" s="35"/>
      <c r="Y149" s="35"/>
      <c r="Z149" s="35"/>
      <c r="AA149" s="35"/>
      <c r="AB149" s="35"/>
      <c r="AC149" s="35"/>
      <c r="AD149" s="35"/>
      <c r="AE149" s="35"/>
      <c r="AR149" s="190" t="s">
        <v>166</v>
      </c>
      <c r="AT149" s="190" t="s">
        <v>161</v>
      </c>
      <c r="AU149" s="190" t="s">
        <v>75</v>
      </c>
      <c r="AY149" s="18" t="s">
        <v>159</v>
      </c>
      <c r="BE149" s="191">
        <f>IF(N149="základní",J149,0)</f>
        <v>0</v>
      </c>
      <c r="BF149" s="191">
        <f>IF(N149="snížená",J149,0)</f>
        <v>0</v>
      </c>
      <c r="BG149" s="191">
        <f>IF(N149="zákl. přenesená",J149,0)</f>
        <v>0</v>
      </c>
      <c r="BH149" s="191">
        <f>IF(N149="sníž. přenesená",J149,0)</f>
        <v>0</v>
      </c>
      <c r="BI149" s="191">
        <f>IF(N149="nulová",J149,0)</f>
        <v>0</v>
      </c>
      <c r="BJ149" s="18" t="s">
        <v>75</v>
      </c>
      <c r="BK149" s="191">
        <f>ROUND(I149*H149,2)</f>
        <v>0</v>
      </c>
      <c r="BL149" s="18" t="s">
        <v>166</v>
      </c>
      <c r="BM149" s="190" t="s">
        <v>1302</v>
      </c>
    </row>
    <row r="150" spans="1:65" s="13" customFormat="1" ht="11.25">
      <c r="B150" s="192"/>
      <c r="C150" s="193"/>
      <c r="D150" s="194" t="s">
        <v>168</v>
      </c>
      <c r="E150" s="195" t="s">
        <v>19</v>
      </c>
      <c r="F150" s="196" t="s">
        <v>1287</v>
      </c>
      <c r="G150" s="193"/>
      <c r="H150" s="197">
        <v>18.899999999999999</v>
      </c>
      <c r="I150" s="198"/>
      <c r="J150" s="193"/>
      <c r="K150" s="193"/>
      <c r="L150" s="199"/>
      <c r="M150" s="200"/>
      <c r="N150" s="201"/>
      <c r="O150" s="201"/>
      <c r="P150" s="201"/>
      <c r="Q150" s="201"/>
      <c r="R150" s="201"/>
      <c r="S150" s="201"/>
      <c r="T150" s="202"/>
      <c r="AT150" s="203" t="s">
        <v>168</v>
      </c>
      <c r="AU150" s="203" t="s">
        <v>75</v>
      </c>
      <c r="AV150" s="13" t="s">
        <v>77</v>
      </c>
      <c r="AW150" s="13" t="s">
        <v>30</v>
      </c>
      <c r="AX150" s="13" t="s">
        <v>68</v>
      </c>
      <c r="AY150" s="203" t="s">
        <v>159</v>
      </c>
    </row>
    <row r="151" spans="1:65" s="13" customFormat="1" ht="11.25">
      <c r="B151" s="192"/>
      <c r="C151" s="193"/>
      <c r="D151" s="194" t="s">
        <v>168</v>
      </c>
      <c r="E151" s="195" t="s">
        <v>19</v>
      </c>
      <c r="F151" s="196" t="s">
        <v>1288</v>
      </c>
      <c r="G151" s="193"/>
      <c r="H151" s="197">
        <v>4.2</v>
      </c>
      <c r="I151" s="198"/>
      <c r="J151" s="193"/>
      <c r="K151" s="193"/>
      <c r="L151" s="199"/>
      <c r="M151" s="200"/>
      <c r="N151" s="201"/>
      <c r="O151" s="201"/>
      <c r="P151" s="201"/>
      <c r="Q151" s="201"/>
      <c r="R151" s="201"/>
      <c r="S151" s="201"/>
      <c r="T151" s="202"/>
      <c r="AT151" s="203" t="s">
        <v>168</v>
      </c>
      <c r="AU151" s="203" t="s">
        <v>75</v>
      </c>
      <c r="AV151" s="13" t="s">
        <v>77</v>
      </c>
      <c r="AW151" s="13" t="s">
        <v>30</v>
      </c>
      <c r="AX151" s="13" t="s">
        <v>68</v>
      </c>
      <c r="AY151" s="203" t="s">
        <v>159</v>
      </c>
    </row>
    <row r="152" spans="1:65" s="13" customFormat="1" ht="11.25">
      <c r="B152" s="192"/>
      <c r="C152" s="193"/>
      <c r="D152" s="194" t="s">
        <v>168</v>
      </c>
      <c r="E152" s="195" t="s">
        <v>19</v>
      </c>
      <c r="F152" s="196" t="s">
        <v>1289</v>
      </c>
      <c r="G152" s="193"/>
      <c r="H152" s="197">
        <v>3.4</v>
      </c>
      <c r="I152" s="198"/>
      <c r="J152" s="193"/>
      <c r="K152" s="193"/>
      <c r="L152" s="199"/>
      <c r="M152" s="200"/>
      <c r="N152" s="201"/>
      <c r="O152" s="201"/>
      <c r="P152" s="201"/>
      <c r="Q152" s="201"/>
      <c r="R152" s="201"/>
      <c r="S152" s="201"/>
      <c r="T152" s="202"/>
      <c r="AT152" s="203" t="s">
        <v>168</v>
      </c>
      <c r="AU152" s="203" t="s">
        <v>75</v>
      </c>
      <c r="AV152" s="13" t="s">
        <v>77</v>
      </c>
      <c r="AW152" s="13" t="s">
        <v>30</v>
      </c>
      <c r="AX152" s="13" t="s">
        <v>68</v>
      </c>
      <c r="AY152" s="203" t="s">
        <v>159</v>
      </c>
    </row>
    <row r="153" spans="1:65" s="13" customFormat="1" ht="11.25">
      <c r="B153" s="192"/>
      <c r="C153" s="193"/>
      <c r="D153" s="194" t="s">
        <v>168</v>
      </c>
      <c r="E153" s="195" t="s">
        <v>19</v>
      </c>
      <c r="F153" s="196" t="s">
        <v>1290</v>
      </c>
      <c r="G153" s="193"/>
      <c r="H153" s="197">
        <v>7.7</v>
      </c>
      <c r="I153" s="198"/>
      <c r="J153" s="193"/>
      <c r="K153" s="193"/>
      <c r="L153" s="199"/>
      <c r="M153" s="200"/>
      <c r="N153" s="201"/>
      <c r="O153" s="201"/>
      <c r="P153" s="201"/>
      <c r="Q153" s="201"/>
      <c r="R153" s="201"/>
      <c r="S153" s="201"/>
      <c r="T153" s="202"/>
      <c r="AT153" s="203" t="s">
        <v>168</v>
      </c>
      <c r="AU153" s="203" t="s">
        <v>75</v>
      </c>
      <c r="AV153" s="13" t="s">
        <v>77</v>
      </c>
      <c r="AW153" s="13" t="s">
        <v>30</v>
      </c>
      <c r="AX153" s="13" t="s">
        <v>68</v>
      </c>
      <c r="AY153" s="203" t="s">
        <v>159</v>
      </c>
    </row>
    <row r="154" spans="1:65" s="13" customFormat="1" ht="11.25">
      <c r="B154" s="192"/>
      <c r="C154" s="193"/>
      <c r="D154" s="194" t="s">
        <v>168</v>
      </c>
      <c r="E154" s="195" t="s">
        <v>19</v>
      </c>
      <c r="F154" s="196" t="s">
        <v>1291</v>
      </c>
      <c r="G154" s="193"/>
      <c r="H154" s="197">
        <v>25.7</v>
      </c>
      <c r="I154" s="198"/>
      <c r="J154" s="193"/>
      <c r="K154" s="193"/>
      <c r="L154" s="199"/>
      <c r="M154" s="200"/>
      <c r="N154" s="201"/>
      <c r="O154" s="201"/>
      <c r="P154" s="201"/>
      <c r="Q154" s="201"/>
      <c r="R154" s="201"/>
      <c r="S154" s="201"/>
      <c r="T154" s="202"/>
      <c r="AT154" s="203" t="s">
        <v>168</v>
      </c>
      <c r="AU154" s="203" t="s">
        <v>75</v>
      </c>
      <c r="AV154" s="13" t="s">
        <v>77</v>
      </c>
      <c r="AW154" s="13" t="s">
        <v>30</v>
      </c>
      <c r="AX154" s="13" t="s">
        <v>68</v>
      </c>
      <c r="AY154" s="203" t="s">
        <v>159</v>
      </c>
    </row>
    <row r="155" spans="1:65" s="13" customFormat="1" ht="11.25">
      <c r="B155" s="192"/>
      <c r="C155" s="193"/>
      <c r="D155" s="194" t="s">
        <v>168</v>
      </c>
      <c r="E155" s="195" t="s">
        <v>19</v>
      </c>
      <c r="F155" s="196" t="s">
        <v>1292</v>
      </c>
      <c r="G155" s="193"/>
      <c r="H155" s="197">
        <v>7.25</v>
      </c>
      <c r="I155" s="198"/>
      <c r="J155" s="193"/>
      <c r="K155" s="193"/>
      <c r="L155" s="199"/>
      <c r="M155" s="200"/>
      <c r="N155" s="201"/>
      <c r="O155" s="201"/>
      <c r="P155" s="201"/>
      <c r="Q155" s="201"/>
      <c r="R155" s="201"/>
      <c r="S155" s="201"/>
      <c r="T155" s="202"/>
      <c r="AT155" s="203" t="s">
        <v>168</v>
      </c>
      <c r="AU155" s="203" t="s">
        <v>75</v>
      </c>
      <c r="AV155" s="13" t="s">
        <v>77</v>
      </c>
      <c r="AW155" s="13" t="s">
        <v>30</v>
      </c>
      <c r="AX155" s="13" t="s">
        <v>68</v>
      </c>
      <c r="AY155" s="203" t="s">
        <v>159</v>
      </c>
    </row>
    <row r="156" spans="1:65" s="13" customFormat="1" ht="11.25">
      <c r="B156" s="192"/>
      <c r="C156" s="193"/>
      <c r="D156" s="194" t="s">
        <v>168</v>
      </c>
      <c r="E156" s="195" t="s">
        <v>19</v>
      </c>
      <c r="F156" s="196" t="s">
        <v>1293</v>
      </c>
      <c r="G156" s="193"/>
      <c r="H156" s="197">
        <v>3.8250000000000002</v>
      </c>
      <c r="I156" s="198"/>
      <c r="J156" s="193"/>
      <c r="K156" s="193"/>
      <c r="L156" s="199"/>
      <c r="M156" s="200"/>
      <c r="N156" s="201"/>
      <c r="O156" s="201"/>
      <c r="P156" s="201"/>
      <c r="Q156" s="201"/>
      <c r="R156" s="201"/>
      <c r="S156" s="201"/>
      <c r="T156" s="202"/>
      <c r="AT156" s="203" t="s">
        <v>168</v>
      </c>
      <c r="AU156" s="203" t="s">
        <v>75</v>
      </c>
      <c r="AV156" s="13" t="s">
        <v>77</v>
      </c>
      <c r="AW156" s="13" t="s">
        <v>30</v>
      </c>
      <c r="AX156" s="13" t="s">
        <v>68</v>
      </c>
      <c r="AY156" s="203" t="s">
        <v>159</v>
      </c>
    </row>
    <row r="157" spans="1:65" s="13" customFormat="1" ht="11.25">
      <c r="B157" s="192"/>
      <c r="C157" s="193"/>
      <c r="D157" s="194" t="s">
        <v>168</v>
      </c>
      <c r="E157" s="195" t="s">
        <v>19</v>
      </c>
      <c r="F157" s="196" t="s">
        <v>1294</v>
      </c>
      <c r="G157" s="193"/>
      <c r="H157" s="197">
        <v>3.45</v>
      </c>
      <c r="I157" s="198"/>
      <c r="J157" s="193"/>
      <c r="K157" s="193"/>
      <c r="L157" s="199"/>
      <c r="M157" s="200"/>
      <c r="N157" s="201"/>
      <c r="O157" s="201"/>
      <c r="P157" s="201"/>
      <c r="Q157" s="201"/>
      <c r="R157" s="201"/>
      <c r="S157" s="201"/>
      <c r="T157" s="202"/>
      <c r="AT157" s="203" t="s">
        <v>168</v>
      </c>
      <c r="AU157" s="203" t="s">
        <v>75</v>
      </c>
      <c r="AV157" s="13" t="s">
        <v>77</v>
      </c>
      <c r="AW157" s="13" t="s">
        <v>30</v>
      </c>
      <c r="AX157" s="13" t="s">
        <v>68</v>
      </c>
      <c r="AY157" s="203" t="s">
        <v>159</v>
      </c>
    </row>
    <row r="158" spans="1:65" s="13" customFormat="1" ht="11.25">
      <c r="B158" s="192"/>
      <c r="C158" s="193"/>
      <c r="D158" s="194" t="s">
        <v>168</v>
      </c>
      <c r="E158" s="195" t="s">
        <v>19</v>
      </c>
      <c r="F158" s="196" t="s">
        <v>1295</v>
      </c>
      <c r="G158" s="193"/>
      <c r="H158" s="197">
        <v>22</v>
      </c>
      <c r="I158" s="198"/>
      <c r="J158" s="193"/>
      <c r="K158" s="193"/>
      <c r="L158" s="199"/>
      <c r="M158" s="200"/>
      <c r="N158" s="201"/>
      <c r="O158" s="201"/>
      <c r="P158" s="201"/>
      <c r="Q158" s="201"/>
      <c r="R158" s="201"/>
      <c r="S158" s="201"/>
      <c r="T158" s="202"/>
      <c r="AT158" s="203" t="s">
        <v>168</v>
      </c>
      <c r="AU158" s="203" t="s">
        <v>75</v>
      </c>
      <c r="AV158" s="13" t="s">
        <v>77</v>
      </c>
      <c r="AW158" s="13" t="s">
        <v>30</v>
      </c>
      <c r="AX158" s="13" t="s">
        <v>68</v>
      </c>
      <c r="AY158" s="203" t="s">
        <v>159</v>
      </c>
    </row>
    <row r="159" spans="1:65" s="13" customFormat="1" ht="11.25">
      <c r="B159" s="192"/>
      <c r="C159" s="193"/>
      <c r="D159" s="194" t="s">
        <v>168</v>
      </c>
      <c r="E159" s="195" t="s">
        <v>19</v>
      </c>
      <c r="F159" s="196" t="s">
        <v>1296</v>
      </c>
      <c r="G159" s="193"/>
      <c r="H159" s="197">
        <v>7.2</v>
      </c>
      <c r="I159" s="198"/>
      <c r="J159" s="193"/>
      <c r="K159" s="193"/>
      <c r="L159" s="199"/>
      <c r="M159" s="200"/>
      <c r="N159" s="201"/>
      <c r="O159" s="201"/>
      <c r="P159" s="201"/>
      <c r="Q159" s="201"/>
      <c r="R159" s="201"/>
      <c r="S159" s="201"/>
      <c r="T159" s="202"/>
      <c r="AT159" s="203" t="s">
        <v>168</v>
      </c>
      <c r="AU159" s="203" t="s">
        <v>75</v>
      </c>
      <c r="AV159" s="13" t="s">
        <v>77</v>
      </c>
      <c r="AW159" s="13" t="s">
        <v>30</v>
      </c>
      <c r="AX159" s="13" t="s">
        <v>68</v>
      </c>
      <c r="AY159" s="203" t="s">
        <v>159</v>
      </c>
    </row>
    <row r="160" spans="1:65" s="14" customFormat="1" ht="11.25">
      <c r="B160" s="204"/>
      <c r="C160" s="205"/>
      <c r="D160" s="194" t="s">
        <v>168</v>
      </c>
      <c r="E160" s="206" t="s">
        <v>19</v>
      </c>
      <c r="F160" s="207" t="s">
        <v>171</v>
      </c>
      <c r="G160" s="205"/>
      <c r="H160" s="208">
        <v>103.625</v>
      </c>
      <c r="I160" s="209"/>
      <c r="J160" s="205"/>
      <c r="K160" s="205"/>
      <c r="L160" s="210"/>
      <c r="M160" s="211"/>
      <c r="N160" s="212"/>
      <c r="O160" s="212"/>
      <c r="P160" s="212"/>
      <c r="Q160" s="212"/>
      <c r="R160" s="212"/>
      <c r="S160" s="212"/>
      <c r="T160" s="213"/>
      <c r="AT160" s="214" t="s">
        <v>168</v>
      </c>
      <c r="AU160" s="214" t="s">
        <v>75</v>
      </c>
      <c r="AV160" s="14" t="s">
        <v>166</v>
      </c>
      <c r="AW160" s="14" t="s">
        <v>30</v>
      </c>
      <c r="AX160" s="14" t="s">
        <v>75</v>
      </c>
      <c r="AY160" s="214" t="s">
        <v>159</v>
      </c>
    </row>
    <row r="161" spans="1:65" s="2" customFormat="1" ht="16.5" customHeight="1">
      <c r="A161" s="35"/>
      <c r="B161" s="36"/>
      <c r="C161" s="179" t="s">
        <v>266</v>
      </c>
      <c r="D161" s="179" t="s">
        <v>161</v>
      </c>
      <c r="E161" s="180" t="s">
        <v>1303</v>
      </c>
      <c r="F161" s="181" t="s">
        <v>1304</v>
      </c>
      <c r="G161" s="182" t="s">
        <v>164</v>
      </c>
      <c r="H161" s="183">
        <v>103.625</v>
      </c>
      <c r="I161" s="184"/>
      <c r="J161" s="185">
        <f>ROUND(I161*H161,2)</f>
        <v>0</v>
      </c>
      <c r="K161" s="181" t="s">
        <v>19</v>
      </c>
      <c r="L161" s="40"/>
      <c r="M161" s="186" t="s">
        <v>19</v>
      </c>
      <c r="N161" s="187" t="s">
        <v>39</v>
      </c>
      <c r="O161" s="65"/>
      <c r="P161" s="188">
        <f>O161*H161</f>
        <v>0</v>
      </c>
      <c r="Q161" s="188">
        <v>0</v>
      </c>
      <c r="R161" s="188">
        <f>Q161*H161</f>
        <v>0</v>
      </c>
      <c r="S161" s="188">
        <v>0</v>
      </c>
      <c r="T161" s="189">
        <f>S161*H161</f>
        <v>0</v>
      </c>
      <c r="U161" s="35"/>
      <c r="V161" s="35"/>
      <c r="W161" s="35"/>
      <c r="X161" s="35"/>
      <c r="Y161" s="35"/>
      <c r="Z161" s="35"/>
      <c r="AA161" s="35"/>
      <c r="AB161" s="35"/>
      <c r="AC161" s="35"/>
      <c r="AD161" s="35"/>
      <c r="AE161" s="35"/>
      <c r="AR161" s="190" t="s">
        <v>166</v>
      </c>
      <c r="AT161" s="190" t="s">
        <v>161</v>
      </c>
      <c r="AU161" s="190" t="s">
        <v>75</v>
      </c>
      <c r="AY161" s="18" t="s">
        <v>159</v>
      </c>
      <c r="BE161" s="191">
        <f>IF(N161="základní",J161,0)</f>
        <v>0</v>
      </c>
      <c r="BF161" s="191">
        <f>IF(N161="snížená",J161,0)</f>
        <v>0</v>
      </c>
      <c r="BG161" s="191">
        <f>IF(N161="zákl. přenesená",J161,0)</f>
        <v>0</v>
      </c>
      <c r="BH161" s="191">
        <f>IF(N161="sníž. přenesená",J161,0)</f>
        <v>0</v>
      </c>
      <c r="BI161" s="191">
        <f>IF(N161="nulová",J161,0)</f>
        <v>0</v>
      </c>
      <c r="BJ161" s="18" t="s">
        <v>75</v>
      </c>
      <c r="BK161" s="191">
        <f>ROUND(I161*H161,2)</f>
        <v>0</v>
      </c>
      <c r="BL161" s="18" t="s">
        <v>166</v>
      </c>
      <c r="BM161" s="190" t="s">
        <v>1305</v>
      </c>
    </row>
    <row r="162" spans="1:65" s="13" customFormat="1" ht="11.25">
      <c r="B162" s="192"/>
      <c r="C162" s="193"/>
      <c r="D162" s="194" t="s">
        <v>168</v>
      </c>
      <c r="E162" s="195" t="s">
        <v>19</v>
      </c>
      <c r="F162" s="196" t="s">
        <v>1287</v>
      </c>
      <c r="G162" s="193"/>
      <c r="H162" s="197">
        <v>18.899999999999999</v>
      </c>
      <c r="I162" s="198"/>
      <c r="J162" s="193"/>
      <c r="K162" s="193"/>
      <c r="L162" s="199"/>
      <c r="M162" s="200"/>
      <c r="N162" s="201"/>
      <c r="O162" s="201"/>
      <c r="P162" s="201"/>
      <c r="Q162" s="201"/>
      <c r="R162" s="201"/>
      <c r="S162" s="201"/>
      <c r="T162" s="202"/>
      <c r="AT162" s="203" t="s">
        <v>168</v>
      </c>
      <c r="AU162" s="203" t="s">
        <v>75</v>
      </c>
      <c r="AV162" s="13" t="s">
        <v>77</v>
      </c>
      <c r="AW162" s="13" t="s">
        <v>30</v>
      </c>
      <c r="AX162" s="13" t="s">
        <v>68</v>
      </c>
      <c r="AY162" s="203" t="s">
        <v>159</v>
      </c>
    </row>
    <row r="163" spans="1:65" s="13" customFormat="1" ht="11.25">
      <c r="B163" s="192"/>
      <c r="C163" s="193"/>
      <c r="D163" s="194" t="s">
        <v>168</v>
      </c>
      <c r="E163" s="195" t="s">
        <v>19</v>
      </c>
      <c r="F163" s="196" t="s">
        <v>1288</v>
      </c>
      <c r="G163" s="193"/>
      <c r="H163" s="197">
        <v>4.2</v>
      </c>
      <c r="I163" s="198"/>
      <c r="J163" s="193"/>
      <c r="K163" s="193"/>
      <c r="L163" s="199"/>
      <c r="M163" s="200"/>
      <c r="N163" s="201"/>
      <c r="O163" s="201"/>
      <c r="P163" s="201"/>
      <c r="Q163" s="201"/>
      <c r="R163" s="201"/>
      <c r="S163" s="201"/>
      <c r="T163" s="202"/>
      <c r="AT163" s="203" t="s">
        <v>168</v>
      </c>
      <c r="AU163" s="203" t="s">
        <v>75</v>
      </c>
      <c r="AV163" s="13" t="s">
        <v>77</v>
      </c>
      <c r="AW163" s="13" t="s">
        <v>30</v>
      </c>
      <c r="AX163" s="13" t="s">
        <v>68</v>
      </c>
      <c r="AY163" s="203" t="s">
        <v>159</v>
      </c>
    </row>
    <row r="164" spans="1:65" s="13" customFormat="1" ht="11.25">
      <c r="B164" s="192"/>
      <c r="C164" s="193"/>
      <c r="D164" s="194" t="s">
        <v>168</v>
      </c>
      <c r="E164" s="195" t="s">
        <v>19</v>
      </c>
      <c r="F164" s="196" t="s">
        <v>1289</v>
      </c>
      <c r="G164" s="193"/>
      <c r="H164" s="197">
        <v>3.4</v>
      </c>
      <c r="I164" s="198"/>
      <c r="J164" s="193"/>
      <c r="K164" s="193"/>
      <c r="L164" s="199"/>
      <c r="M164" s="200"/>
      <c r="N164" s="201"/>
      <c r="O164" s="201"/>
      <c r="P164" s="201"/>
      <c r="Q164" s="201"/>
      <c r="R164" s="201"/>
      <c r="S164" s="201"/>
      <c r="T164" s="202"/>
      <c r="AT164" s="203" t="s">
        <v>168</v>
      </c>
      <c r="AU164" s="203" t="s">
        <v>75</v>
      </c>
      <c r="AV164" s="13" t="s">
        <v>77</v>
      </c>
      <c r="AW164" s="13" t="s">
        <v>30</v>
      </c>
      <c r="AX164" s="13" t="s">
        <v>68</v>
      </c>
      <c r="AY164" s="203" t="s">
        <v>159</v>
      </c>
    </row>
    <row r="165" spans="1:65" s="13" customFormat="1" ht="11.25">
      <c r="B165" s="192"/>
      <c r="C165" s="193"/>
      <c r="D165" s="194" t="s">
        <v>168</v>
      </c>
      <c r="E165" s="195" t="s">
        <v>19</v>
      </c>
      <c r="F165" s="196" t="s">
        <v>1290</v>
      </c>
      <c r="G165" s="193"/>
      <c r="H165" s="197">
        <v>7.7</v>
      </c>
      <c r="I165" s="198"/>
      <c r="J165" s="193"/>
      <c r="K165" s="193"/>
      <c r="L165" s="199"/>
      <c r="M165" s="200"/>
      <c r="N165" s="201"/>
      <c r="O165" s="201"/>
      <c r="P165" s="201"/>
      <c r="Q165" s="201"/>
      <c r="R165" s="201"/>
      <c r="S165" s="201"/>
      <c r="T165" s="202"/>
      <c r="AT165" s="203" t="s">
        <v>168</v>
      </c>
      <c r="AU165" s="203" t="s">
        <v>75</v>
      </c>
      <c r="AV165" s="13" t="s">
        <v>77</v>
      </c>
      <c r="AW165" s="13" t="s">
        <v>30</v>
      </c>
      <c r="AX165" s="13" t="s">
        <v>68</v>
      </c>
      <c r="AY165" s="203" t="s">
        <v>159</v>
      </c>
    </row>
    <row r="166" spans="1:65" s="13" customFormat="1" ht="11.25">
      <c r="B166" s="192"/>
      <c r="C166" s="193"/>
      <c r="D166" s="194" t="s">
        <v>168</v>
      </c>
      <c r="E166" s="195" t="s">
        <v>19</v>
      </c>
      <c r="F166" s="196" t="s">
        <v>1291</v>
      </c>
      <c r="G166" s="193"/>
      <c r="H166" s="197">
        <v>25.7</v>
      </c>
      <c r="I166" s="198"/>
      <c r="J166" s="193"/>
      <c r="K166" s="193"/>
      <c r="L166" s="199"/>
      <c r="M166" s="200"/>
      <c r="N166" s="201"/>
      <c r="O166" s="201"/>
      <c r="P166" s="201"/>
      <c r="Q166" s="201"/>
      <c r="R166" s="201"/>
      <c r="S166" s="201"/>
      <c r="T166" s="202"/>
      <c r="AT166" s="203" t="s">
        <v>168</v>
      </c>
      <c r="AU166" s="203" t="s">
        <v>75</v>
      </c>
      <c r="AV166" s="13" t="s">
        <v>77</v>
      </c>
      <c r="AW166" s="13" t="s">
        <v>30</v>
      </c>
      <c r="AX166" s="13" t="s">
        <v>68</v>
      </c>
      <c r="AY166" s="203" t="s">
        <v>159</v>
      </c>
    </row>
    <row r="167" spans="1:65" s="13" customFormat="1" ht="11.25">
      <c r="B167" s="192"/>
      <c r="C167" s="193"/>
      <c r="D167" s="194" t="s">
        <v>168</v>
      </c>
      <c r="E167" s="195" t="s">
        <v>19</v>
      </c>
      <c r="F167" s="196" t="s">
        <v>1292</v>
      </c>
      <c r="G167" s="193"/>
      <c r="H167" s="197">
        <v>7.25</v>
      </c>
      <c r="I167" s="198"/>
      <c r="J167" s="193"/>
      <c r="K167" s="193"/>
      <c r="L167" s="199"/>
      <c r="M167" s="200"/>
      <c r="N167" s="201"/>
      <c r="O167" s="201"/>
      <c r="P167" s="201"/>
      <c r="Q167" s="201"/>
      <c r="R167" s="201"/>
      <c r="S167" s="201"/>
      <c r="T167" s="202"/>
      <c r="AT167" s="203" t="s">
        <v>168</v>
      </c>
      <c r="AU167" s="203" t="s">
        <v>75</v>
      </c>
      <c r="AV167" s="13" t="s">
        <v>77</v>
      </c>
      <c r="AW167" s="13" t="s">
        <v>30</v>
      </c>
      <c r="AX167" s="13" t="s">
        <v>68</v>
      </c>
      <c r="AY167" s="203" t="s">
        <v>159</v>
      </c>
    </row>
    <row r="168" spans="1:65" s="13" customFormat="1" ht="11.25">
      <c r="B168" s="192"/>
      <c r="C168" s="193"/>
      <c r="D168" s="194" t="s">
        <v>168</v>
      </c>
      <c r="E168" s="195" t="s">
        <v>19</v>
      </c>
      <c r="F168" s="196" t="s">
        <v>1293</v>
      </c>
      <c r="G168" s="193"/>
      <c r="H168" s="197">
        <v>3.8250000000000002</v>
      </c>
      <c r="I168" s="198"/>
      <c r="J168" s="193"/>
      <c r="K168" s="193"/>
      <c r="L168" s="199"/>
      <c r="M168" s="200"/>
      <c r="N168" s="201"/>
      <c r="O168" s="201"/>
      <c r="P168" s="201"/>
      <c r="Q168" s="201"/>
      <c r="R168" s="201"/>
      <c r="S168" s="201"/>
      <c r="T168" s="202"/>
      <c r="AT168" s="203" t="s">
        <v>168</v>
      </c>
      <c r="AU168" s="203" t="s">
        <v>75</v>
      </c>
      <c r="AV168" s="13" t="s">
        <v>77</v>
      </c>
      <c r="AW168" s="13" t="s">
        <v>30</v>
      </c>
      <c r="AX168" s="13" t="s">
        <v>68</v>
      </c>
      <c r="AY168" s="203" t="s">
        <v>159</v>
      </c>
    </row>
    <row r="169" spans="1:65" s="13" customFormat="1" ht="11.25">
      <c r="B169" s="192"/>
      <c r="C169" s="193"/>
      <c r="D169" s="194" t="s">
        <v>168</v>
      </c>
      <c r="E169" s="195" t="s">
        <v>19</v>
      </c>
      <c r="F169" s="196" t="s">
        <v>1294</v>
      </c>
      <c r="G169" s="193"/>
      <c r="H169" s="197">
        <v>3.45</v>
      </c>
      <c r="I169" s="198"/>
      <c r="J169" s="193"/>
      <c r="K169" s="193"/>
      <c r="L169" s="199"/>
      <c r="M169" s="200"/>
      <c r="N169" s="201"/>
      <c r="O169" s="201"/>
      <c r="P169" s="201"/>
      <c r="Q169" s="201"/>
      <c r="R169" s="201"/>
      <c r="S169" s="201"/>
      <c r="T169" s="202"/>
      <c r="AT169" s="203" t="s">
        <v>168</v>
      </c>
      <c r="AU169" s="203" t="s">
        <v>75</v>
      </c>
      <c r="AV169" s="13" t="s">
        <v>77</v>
      </c>
      <c r="AW169" s="13" t="s">
        <v>30</v>
      </c>
      <c r="AX169" s="13" t="s">
        <v>68</v>
      </c>
      <c r="AY169" s="203" t="s">
        <v>159</v>
      </c>
    </row>
    <row r="170" spans="1:65" s="13" customFormat="1" ht="11.25">
      <c r="B170" s="192"/>
      <c r="C170" s="193"/>
      <c r="D170" s="194" t="s">
        <v>168</v>
      </c>
      <c r="E170" s="195" t="s">
        <v>19</v>
      </c>
      <c r="F170" s="196" t="s">
        <v>1295</v>
      </c>
      <c r="G170" s="193"/>
      <c r="H170" s="197">
        <v>22</v>
      </c>
      <c r="I170" s="198"/>
      <c r="J170" s="193"/>
      <c r="K170" s="193"/>
      <c r="L170" s="199"/>
      <c r="M170" s="200"/>
      <c r="N170" s="201"/>
      <c r="O170" s="201"/>
      <c r="P170" s="201"/>
      <c r="Q170" s="201"/>
      <c r="R170" s="201"/>
      <c r="S170" s="201"/>
      <c r="T170" s="202"/>
      <c r="AT170" s="203" t="s">
        <v>168</v>
      </c>
      <c r="AU170" s="203" t="s">
        <v>75</v>
      </c>
      <c r="AV170" s="13" t="s">
        <v>77</v>
      </c>
      <c r="AW170" s="13" t="s">
        <v>30</v>
      </c>
      <c r="AX170" s="13" t="s">
        <v>68</v>
      </c>
      <c r="AY170" s="203" t="s">
        <v>159</v>
      </c>
    </row>
    <row r="171" spans="1:65" s="13" customFormat="1" ht="11.25">
      <c r="B171" s="192"/>
      <c r="C171" s="193"/>
      <c r="D171" s="194" t="s">
        <v>168</v>
      </c>
      <c r="E171" s="195" t="s">
        <v>19</v>
      </c>
      <c r="F171" s="196" t="s">
        <v>1296</v>
      </c>
      <c r="G171" s="193"/>
      <c r="H171" s="197">
        <v>7.2</v>
      </c>
      <c r="I171" s="198"/>
      <c r="J171" s="193"/>
      <c r="K171" s="193"/>
      <c r="L171" s="199"/>
      <c r="M171" s="200"/>
      <c r="N171" s="201"/>
      <c r="O171" s="201"/>
      <c r="P171" s="201"/>
      <c r="Q171" s="201"/>
      <c r="R171" s="201"/>
      <c r="S171" s="201"/>
      <c r="T171" s="202"/>
      <c r="AT171" s="203" t="s">
        <v>168</v>
      </c>
      <c r="AU171" s="203" t="s">
        <v>75</v>
      </c>
      <c r="AV171" s="13" t="s">
        <v>77</v>
      </c>
      <c r="AW171" s="13" t="s">
        <v>30</v>
      </c>
      <c r="AX171" s="13" t="s">
        <v>68</v>
      </c>
      <c r="AY171" s="203" t="s">
        <v>159</v>
      </c>
    </row>
    <row r="172" spans="1:65" s="14" customFormat="1" ht="11.25">
      <c r="B172" s="204"/>
      <c r="C172" s="205"/>
      <c r="D172" s="194" t="s">
        <v>168</v>
      </c>
      <c r="E172" s="206" t="s">
        <v>19</v>
      </c>
      <c r="F172" s="207" t="s">
        <v>171</v>
      </c>
      <c r="G172" s="205"/>
      <c r="H172" s="208">
        <v>103.625</v>
      </c>
      <c r="I172" s="209"/>
      <c r="J172" s="205"/>
      <c r="K172" s="205"/>
      <c r="L172" s="210"/>
      <c r="M172" s="211"/>
      <c r="N172" s="212"/>
      <c r="O172" s="212"/>
      <c r="P172" s="212"/>
      <c r="Q172" s="212"/>
      <c r="R172" s="212"/>
      <c r="S172" s="212"/>
      <c r="T172" s="213"/>
      <c r="AT172" s="214" t="s">
        <v>168</v>
      </c>
      <c r="AU172" s="214" t="s">
        <v>75</v>
      </c>
      <c r="AV172" s="14" t="s">
        <v>166</v>
      </c>
      <c r="AW172" s="14" t="s">
        <v>30</v>
      </c>
      <c r="AX172" s="14" t="s">
        <v>75</v>
      </c>
      <c r="AY172" s="214" t="s">
        <v>159</v>
      </c>
    </row>
    <row r="173" spans="1:65" s="2" customFormat="1" ht="16.5" customHeight="1">
      <c r="A173" s="35"/>
      <c r="B173" s="36"/>
      <c r="C173" s="179" t="s">
        <v>279</v>
      </c>
      <c r="D173" s="179" t="s">
        <v>161</v>
      </c>
      <c r="E173" s="180" t="s">
        <v>1306</v>
      </c>
      <c r="F173" s="181" t="s">
        <v>1307</v>
      </c>
      <c r="G173" s="182" t="s">
        <v>164</v>
      </c>
      <c r="H173" s="183">
        <v>103.625</v>
      </c>
      <c r="I173" s="184"/>
      <c r="J173" s="185">
        <f>ROUND(I173*H173,2)</f>
        <v>0</v>
      </c>
      <c r="K173" s="181" t="s">
        <v>19</v>
      </c>
      <c r="L173" s="40"/>
      <c r="M173" s="186" t="s">
        <v>19</v>
      </c>
      <c r="N173" s="187" t="s">
        <v>39</v>
      </c>
      <c r="O173" s="65"/>
      <c r="P173" s="188">
        <f>O173*H173</f>
        <v>0</v>
      </c>
      <c r="Q173" s="188">
        <v>0</v>
      </c>
      <c r="R173" s="188">
        <f>Q173*H173</f>
        <v>0</v>
      </c>
      <c r="S173" s="188">
        <v>0</v>
      </c>
      <c r="T173" s="189">
        <f>S173*H173</f>
        <v>0</v>
      </c>
      <c r="U173" s="35"/>
      <c r="V173" s="35"/>
      <c r="W173" s="35"/>
      <c r="X173" s="35"/>
      <c r="Y173" s="35"/>
      <c r="Z173" s="35"/>
      <c r="AA173" s="35"/>
      <c r="AB173" s="35"/>
      <c r="AC173" s="35"/>
      <c r="AD173" s="35"/>
      <c r="AE173" s="35"/>
      <c r="AR173" s="190" t="s">
        <v>166</v>
      </c>
      <c r="AT173" s="190" t="s">
        <v>161</v>
      </c>
      <c r="AU173" s="190" t="s">
        <v>75</v>
      </c>
      <c r="AY173" s="18" t="s">
        <v>159</v>
      </c>
      <c r="BE173" s="191">
        <f>IF(N173="základní",J173,0)</f>
        <v>0</v>
      </c>
      <c r="BF173" s="191">
        <f>IF(N173="snížená",J173,0)</f>
        <v>0</v>
      </c>
      <c r="BG173" s="191">
        <f>IF(N173="zákl. přenesená",J173,0)</f>
        <v>0</v>
      </c>
      <c r="BH173" s="191">
        <f>IF(N173="sníž. přenesená",J173,0)</f>
        <v>0</v>
      </c>
      <c r="BI173" s="191">
        <f>IF(N173="nulová",J173,0)</f>
        <v>0</v>
      </c>
      <c r="BJ173" s="18" t="s">
        <v>75</v>
      </c>
      <c r="BK173" s="191">
        <f>ROUND(I173*H173,2)</f>
        <v>0</v>
      </c>
      <c r="BL173" s="18" t="s">
        <v>166</v>
      </c>
      <c r="BM173" s="190" t="s">
        <v>1308</v>
      </c>
    </row>
    <row r="174" spans="1:65" s="13" customFormat="1" ht="11.25">
      <c r="B174" s="192"/>
      <c r="C174" s="193"/>
      <c r="D174" s="194" t="s">
        <v>168</v>
      </c>
      <c r="E174" s="195" t="s">
        <v>19</v>
      </c>
      <c r="F174" s="196" t="s">
        <v>1287</v>
      </c>
      <c r="G174" s="193"/>
      <c r="H174" s="197">
        <v>18.899999999999999</v>
      </c>
      <c r="I174" s="198"/>
      <c r="J174" s="193"/>
      <c r="K174" s="193"/>
      <c r="L174" s="199"/>
      <c r="M174" s="200"/>
      <c r="N174" s="201"/>
      <c r="O174" s="201"/>
      <c r="P174" s="201"/>
      <c r="Q174" s="201"/>
      <c r="R174" s="201"/>
      <c r="S174" s="201"/>
      <c r="T174" s="202"/>
      <c r="AT174" s="203" t="s">
        <v>168</v>
      </c>
      <c r="AU174" s="203" t="s">
        <v>75</v>
      </c>
      <c r="AV174" s="13" t="s">
        <v>77</v>
      </c>
      <c r="AW174" s="13" t="s">
        <v>30</v>
      </c>
      <c r="AX174" s="13" t="s">
        <v>68</v>
      </c>
      <c r="AY174" s="203" t="s">
        <v>159</v>
      </c>
    </row>
    <row r="175" spans="1:65" s="13" customFormat="1" ht="11.25">
      <c r="B175" s="192"/>
      <c r="C175" s="193"/>
      <c r="D175" s="194" t="s">
        <v>168</v>
      </c>
      <c r="E175" s="195" t="s">
        <v>19</v>
      </c>
      <c r="F175" s="196" t="s">
        <v>1288</v>
      </c>
      <c r="G175" s="193"/>
      <c r="H175" s="197">
        <v>4.2</v>
      </c>
      <c r="I175" s="198"/>
      <c r="J175" s="193"/>
      <c r="K175" s="193"/>
      <c r="L175" s="199"/>
      <c r="M175" s="200"/>
      <c r="N175" s="201"/>
      <c r="O175" s="201"/>
      <c r="P175" s="201"/>
      <c r="Q175" s="201"/>
      <c r="R175" s="201"/>
      <c r="S175" s="201"/>
      <c r="T175" s="202"/>
      <c r="AT175" s="203" t="s">
        <v>168</v>
      </c>
      <c r="AU175" s="203" t="s">
        <v>75</v>
      </c>
      <c r="AV175" s="13" t="s">
        <v>77</v>
      </c>
      <c r="AW175" s="13" t="s">
        <v>30</v>
      </c>
      <c r="AX175" s="13" t="s">
        <v>68</v>
      </c>
      <c r="AY175" s="203" t="s">
        <v>159</v>
      </c>
    </row>
    <row r="176" spans="1:65" s="13" customFormat="1" ht="11.25">
      <c r="B176" s="192"/>
      <c r="C176" s="193"/>
      <c r="D176" s="194" t="s">
        <v>168</v>
      </c>
      <c r="E176" s="195" t="s">
        <v>19</v>
      </c>
      <c r="F176" s="196" t="s">
        <v>1289</v>
      </c>
      <c r="G176" s="193"/>
      <c r="H176" s="197">
        <v>3.4</v>
      </c>
      <c r="I176" s="198"/>
      <c r="J176" s="193"/>
      <c r="K176" s="193"/>
      <c r="L176" s="199"/>
      <c r="M176" s="200"/>
      <c r="N176" s="201"/>
      <c r="O176" s="201"/>
      <c r="P176" s="201"/>
      <c r="Q176" s="201"/>
      <c r="R176" s="201"/>
      <c r="S176" s="201"/>
      <c r="T176" s="202"/>
      <c r="AT176" s="203" t="s">
        <v>168</v>
      </c>
      <c r="AU176" s="203" t="s">
        <v>75</v>
      </c>
      <c r="AV176" s="13" t="s">
        <v>77</v>
      </c>
      <c r="AW176" s="13" t="s">
        <v>30</v>
      </c>
      <c r="AX176" s="13" t="s">
        <v>68</v>
      </c>
      <c r="AY176" s="203" t="s">
        <v>159</v>
      </c>
    </row>
    <row r="177" spans="1:65" s="13" customFormat="1" ht="11.25">
      <c r="B177" s="192"/>
      <c r="C177" s="193"/>
      <c r="D177" s="194" t="s">
        <v>168</v>
      </c>
      <c r="E177" s="195" t="s">
        <v>19</v>
      </c>
      <c r="F177" s="196" t="s">
        <v>1290</v>
      </c>
      <c r="G177" s="193"/>
      <c r="H177" s="197">
        <v>7.7</v>
      </c>
      <c r="I177" s="198"/>
      <c r="J177" s="193"/>
      <c r="K177" s="193"/>
      <c r="L177" s="199"/>
      <c r="M177" s="200"/>
      <c r="N177" s="201"/>
      <c r="O177" s="201"/>
      <c r="P177" s="201"/>
      <c r="Q177" s="201"/>
      <c r="R177" s="201"/>
      <c r="S177" s="201"/>
      <c r="T177" s="202"/>
      <c r="AT177" s="203" t="s">
        <v>168</v>
      </c>
      <c r="AU177" s="203" t="s">
        <v>75</v>
      </c>
      <c r="AV177" s="13" t="s">
        <v>77</v>
      </c>
      <c r="AW177" s="13" t="s">
        <v>30</v>
      </c>
      <c r="AX177" s="13" t="s">
        <v>68</v>
      </c>
      <c r="AY177" s="203" t="s">
        <v>159</v>
      </c>
    </row>
    <row r="178" spans="1:65" s="13" customFormat="1" ht="11.25">
      <c r="B178" s="192"/>
      <c r="C178" s="193"/>
      <c r="D178" s="194" t="s">
        <v>168</v>
      </c>
      <c r="E178" s="195" t="s">
        <v>19</v>
      </c>
      <c r="F178" s="196" t="s">
        <v>1291</v>
      </c>
      <c r="G178" s="193"/>
      <c r="H178" s="197">
        <v>25.7</v>
      </c>
      <c r="I178" s="198"/>
      <c r="J178" s="193"/>
      <c r="K178" s="193"/>
      <c r="L178" s="199"/>
      <c r="M178" s="200"/>
      <c r="N178" s="201"/>
      <c r="O178" s="201"/>
      <c r="P178" s="201"/>
      <c r="Q178" s="201"/>
      <c r="R178" s="201"/>
      <c r="S178" s="201"/>
      <c r="T178" s="202"/>
      <c r="AT178" s="203" t="s">
        <v>168</v>
      </c>
      <c r="AU178" s="203" t="s">
        <v>75</v>
      </c>
      <c r="AV178" s="13" t="s">
        <v>77</v>
      </c>
      <c r="AW178" s="13" t="s">
        <v>30</v>
      </c>
      <c r="AX178" s="13" t="s">
        <v>68</v>
      </c>
      <c r="AY178" s="203" t="s">
        <v>159</v>
      </c>
    </row>
    <row r="179" spans="1:65" s="13" customFormat="1" ht="11.25">
      <c r="B179" s="192"/>
      <c r="C179" s="193"/>
      <c r="D179" s="194" t="s">
        <v>168</v>
      </c>
      <c r="E179" s="195" t="s">
        <v>19</v>
      </c>
      <c r="F179" s="196" t="s">
        <v>1292</v>
      </c>
      <c r="G179" s="193"/>
      <c r="H179" s="197">
        <v>7.25</v>
      </c>
      <c r="I179" s="198"/>
      <c r="J179" s="193"/>
      <c r="K179" s="193"/>
      <c r="L179" s="199"/>
      <c r="M179" s="200"/>
      <c r="N179" s="201"/>
      <c r="O179" s="201"/>
      <c r="P179" s="201"/>
      <c r="Q179" s="201"/>
      <c r="R179" s="201"/>
      <c r="S179" s="201"/>
      <c r="T179" s="202"/>
      <c r="AT179" s="203" t="s">
        <v>168</v>
      </c>
      <c r="AU179" s="203" t="s">
        <v>75</v>
      </c>
      <c r="AV179" s="13" t="s">
        <v>77</v>
      </c>
      <c r="AW179" s="13" t="s">
        <v>30</v>
      </c>
      <c r="AX179" s="13" t="s">
        <v>68</v>
      </c>
      <c r="AY179" s="203" t="s">
        <v>159</v>
      </c>
    </row>
    <row r="180" spans="1:65" s="13" customFormat="1" ht="11.25">
      <c r="B180" s="192"/>
      <c r="C180" s="193"/>
      <c r="D180" s="194" t="s">
        <v>168</v>
      </c>
      <c r="E180" s="195" t="s">
        <v>19</v>
      </c>
      <c r="F180" s="196" t="s">
        <v>1293</v>
      </c>
      <c r="G180" s="193"/>
      <c r="H180" s="197">
        <v>3.8250000000000002</v>
      </c>
      <c r="I180" s="198"/>
      <c r="J180" s="193"/>
      <c r="K180" s="193"/>
      <c r="L180" s="199"/>
      <c r="M180" s="200"/>
      <c r="N180" s="201"/>
      <c r="O180" s="201"/>
      <c r="P180" s="201"/>
      <c r="Q180" s="201"/>
      <c r="R180" s="201"/>
      <c r="S180" s="201"/>
      <c r="T180" s="202"/>
      <c r="AT180" s="203" t="s">
        <v>168</v>
      </c>
      <c r="AU180" s="203" t="s">
        <v>75</v>
      </c>
      <c r="AV180" s="13" t="s">
        <v>77</v>
      </c>
      <c r="AW180" s="13" t="s">
        <v>30</v>
      </c>
      <c r="AX180" s="13" t="s">
        <v>68</v>
      </c>
      <c r="AY180" s="203" t="s">
        <v>159</v>
      </c>
    </row>
    <row r="181" spans="1:65" s="13" customFormat="1" ht="11.25">
      <c r="B181" s="192"/>
      <c r="C181" s="193"/>
      <c r="D181" s="194" t="s">
        <v>168</v>
      </c>
      <c r="E181" s="195" t="s">
        <v>19</v>
      </c>
      <c r="F181" s="196" t="s">
        <v>1294</v>
      </c>
      <c r="G181" s="193"/>
      <c r="H181" s="197">
        <v>3.45</v>
      </c>
      <c r="I181" s="198"/>
      <c r="J181" s="193"/>
      <c r="K181" s="193"/>
      <c r="L181" s="199"/>
      <c r="M181" s="200"/>
      <c r="N181" s="201"/>
      <c r="O181" s="201"/>
      <c r="P181" s="201"/>
      <c r="Q181" s="201"/>
      <c r="R181" s="201"/>
      <c r="S181" s="201"/>
      <c r="T181" s="202"/>
      <c r="AT181" s="203" t="s">
        <v>168</v>
      </c>
      <c r="AU181" s="203" t="s">
        <v>75</v>
      </c>
      <c r="AV181" s="13" t="s">
        <v>77</v>
      </c>
      <c r="AW181" s="13" t="s">
        <v>30</v>
      </c>
      <c r="AX181" s="13" t="s">
        <v>68</v>
      </c>
      <c r="AY181" s="203" t="s">
        <v>159</v>
      </c>
    </row>
    <row r="182" spans="1:65" s="13" customFormat="1" ht="11.25">
      <c r="B182" s="192"/>
      <c r="C182" s="193"/>
      <c r="D182" s="194" t="s">
        <v>168</v>
      </c>
      <c r="E182" s="195" t="s">
        <v>19</v>
      </c>
      <c r="F182" s="196" t="s">
        <v>1295</v>
      </c>
      <c r="G182" s="193"/>
      <c r="H182" s="197">
        <v>22</v>
      </c>
      <c r="I182" s="198"/>
      <c r="J182" s="193"/>
      <c r="K182" s="193"/>
      <c r="L182" s="199"/>
      <c r="M182" s="200"/>
      <c r="N182" s="201"/>
      <c r="O182" s="201"/>
      <c r="P182" s="201"/>
      <c r="Q182" s="201"/>
      <c r="R182" s="201"/>
      <c r="S182" s="201"/>
      <c r="T182" s="202"/>
      <c r="AT182" s="203" t="s">
        <v>168</v>
      </c>
      <c r="AU182" s="203" t="s">
        <v>75</v>
      </c>
      <c r="AV182" s="13" t="s">
        <v>77</v>
      </c>
      <c r="AW182" s="13" t="s">
        <v>30</v>
      </c>
      <c r="AX182" s="13" t="s">
        <v>68</v>
      </c>
      <c r="AY182" s="203" t="s">
        <v>159</v>
      </c>
    </row>
    <row r="183" spans="1:65" s="13" customFormat="1" ht="11.25">
      <c r="B183" s="192"/>
      <c r="C183" s="193"/>
      <c r="D183" s="194" t="s">
        <v>168</v>
      </c>
      <c r="E183" s="195" t="s">
        <v>19</v>
      </c>
      <c r="F183" s="196" t="s">
        <v>1296</v>
      </c>
      <c r="G183" s="193"/>
      <c r="H183" s="197">
        <v>7.2</v>
      </c>
      <c r="I183" s="198"/>
      <c r="J183" s="193"/>
      <c r="K183" s="193"/>
      <c r="L183" s="199"/>
      <c r="M183" s="200"/>
      <c r="N183" s="201"/>
      <c r="O183" s="201"/>
      <c r="P183" s="201"/>
      <c r="Q183" s="201"/>
      <c r="R183" s="201"/>
      <c r="S183" s="201"/>
      <c r="T183" s="202"/>
      <c r="AT183" s="203" t="s">
        <v>168</v>
      </c>
      <c r="AU183" s="203" t="s">
        <v>75</v>
      </c>
      <c r="AV183" s="13" t="s">
        <v>77</v>
      </c>
      <c r="AW183" s="13" t="s">
        <v>30</v>
      </c>
      <c r="AX183" s="13" t="s">
        <v>68</v>
      </c>
      <c r="AY183" s="203" t="s">
        <v>159</v>
      </c>
    </row>
    <row r="184" spans="1:65" s="14" customFormat="1" ht="11.25">
      <c r="B184" s="204"/>
      <c r="C184" s="205"/>
      <c r="D184" s="194" t="s">
        <v>168</v>
      </c>
      <c r="E184" s="206" t="s">
        <v>19</v>
      </c>
      <c r="F184" s="207" t="s">
        <v>171</v>
      </c>
      <c r="G184" s="205"/>
      <c r="H184" s="208">
        <v>103.625</v>
      </c>
      <c r="I184" s="209"/>
      <c r="J184" s="205"/>
      <c r="K184" s="205"/>
      <c r="L184" s="210"/>
      <c r="M184" s="211"/>
      <c r="N184" s="212"/>
      <c r="O184" s="212"/>
      <c r="P184" s="212"/>
      <c r="Q184" s="212"/>
      <c r="R184" s="212"/>
      <c r="S184" s="212"/>
      <c r="T184" s="213"/>
      <c r="AT184" s="214" t="s">
        <v>168</v>
      </c>
      <c r="AU184" s="214" t="s">
        <v>75</v>
      </c>
      <c r="AV184" s="14" t="s">
        <v>166</v>
      </c>
      <c r="AW184" s="14" t="s">
        <v>30</v>
      </c>
      <c r="AX184" s="14" t="s">
        <v>75</v>
      </c>
      <c r="AY184" s="214" t="s">
        <v>159</v>
      </c>
    </row>
    <row r="185" spans="1:65" s="2" customFormat="1" ht="16.5" customHeight="1">
      <c r="A185" s="35"/>
      <c r="B185" s="36"/>
      <c r="C185" s="179" t="s">
        <v>7</v>
      </c>
      <c r="D185" s="179" t="s">
        <v>161</v>
      </c>
      <c r="E185" s="180" t="s">
        <v>1309</v>
      </c>
      <c r="F185" s="181" t="s">
        <v>1310</v>
      </c>
      <c r="G185" s="182" t="s">
        <v>164</v>
      </c>
      <c r="H185" s="183">
        <v>207.25</v>
      </c>
      <c r="I185" s="184"/>
      <c r="J185" s="185">
        <f>ROUND(I185*H185,2)</f>
        <v>0</v>
      </c>
      <c r="K185" s="181" t="s">
        <v>19</v>
      </c>
      <c r="L185" s="40"/>
      <c r="M185" s="186" t="s">
        <v>19</v>
      </c>
      <c r="N185" s="187" t="s">
        <v>39</v>
      </c>
      <c r="O185" s="65"/>
      <c r="P185" s="188">
        <f>O185*H185</f>
        <v>0</v>
      </c>
      <c r="Q185" s="188">
        <v>0</v>
      </c>
      <c r="R185" s="188">
        <f>Q185*H185</f>
        <v>0</v>
      </c>
      <c r="S185" s="188">
        <v>0</v>
      </c>
      <c r="T185" s="189">
        <f>S185*H185</f>
        <v>0</v>
      </c>
      <c r="U185" s="35"/>
      <c r="V185" s="35"/>
      <c r="W185" s="35"/>
      <c r="X185" s="35"/>
      <c r="Y185" s="35"/>
      <c r="Z185" s="35"/>
      <c r="AA185" s="35"/>
      <c r="AB185" s="35"/>
      <c r="AC185" s="35"/>
      <c r="AD185" s="35"/>
      <c r="AE185" s="35"/>
      <c r="AR185" s="190" t="s">
        <v>166</v>
      </c>
      <c r="AT185" s="190" t="s">
        <v>161</v>
      </c>
      <c r="AU185" s="190" t="s">
        <v>75</v>
      </c>
      <c r="AY185" s="18" t="s">
        <v>159</v>
      </c>
      <c r="BE185" s="191">
        <f>IF(N185="základní",J185,0)</f>
        <v>0</v>
      </c>
      <c r="BF185" s="191">
        <f>IF(N185="snížená",J185,0)</f>
        <v>0</v>
      </c>
      <c r="BG185" s="191">
        <f>IF(N185="zákl. přenesená",J185,0)</f>
        <v>0</v>
      </c>
      <c r="BH185" s="191">
        <f>IF(N185="sníž. přenesená",J185,0)</f>
        <v>0</v>
      </c>
      <c r="BI185" s="191">
        <f>IF(N185="nulová",J185,0)</f>
        <v>0</v>
      </c>
      <c r="BJ185" s="18" t="s">
        <v>75</v>
      </c>
      <c r="BK185" s="191">
        <f>ROUND(I185*H185,2)</f>
        <v>0</v>
      </c>
      <c r="BL185" s="18" t="s">
        <v>166</v>
      </c>
      <c r="BM185" s="190" t="s">
        <v>1311</v>
      </c>
    </row>
    <row r="186" spans="1:65" s="2" customFormat="1" ht="36">
      <c r="A186" s="35"/>
      <c r="B186" s="36"/>
      <c r="C186" s="179" t="s">
        <v>295</v>
      </c>
      <c r="D186" s="179" t="s">
        <v>161</v>
      </c>
      <c r="E186" s="180" t="s">
        <v>1312</v>
      </c>
      <c r="F186" s="181" t="s">
        <v>1313</v>
      </c>
      <c r="G186" s="182" t="s">
        <v>596</v>
      </c>
      <c r="H186" s="183">
        <v>1</v>
      </c>
      <c r="I186" s="184"/>
      <c r="J186" s="185">
        <f>ROUND(I186*H186,2)</f>
        <v>0</v>
      </c>
      <c r="K186" s="181" t="s">
        <v>19</v>
      </c>
      <c r="L186" s="40"/>
      <c r="M186" s="186" t="s">
        <v>19</v>
      </c>
      <c r="N186" s="187" t="s">
        <v>39</v>
      </c>
      <c r="O186" s="65"/>
      <c r="P186" s="188">
        <f>O186*H186</f>
        <v>0</v>
      </c>
      <c r="Q186" s="188">
        <v>0</v>
      </c>
      <c r="R186" s="188">
        <f>Q186*H186</f>
        <v>0</v>
      </c>
      <c r="S186" s="188">
        <v>0</v>
      </c>
      <c r="T186" s="189">
        <f>S186*H186</f>
        <v>0</v>
      </c>
      <c r="U186" s="35"/>
      <c r="V186" s="35"/>
      <c r="W186" s="35"/>
      <c r="X186" s="35"/>
      <c r="Y186" s="35"/>
      <c r="Z186" s="35"/>
      <c r="AA186" s="35"/>
      <c r="AB186" s="35"/>
      <c r="AC186" s="35"/>
      <c r="AD186" s="35"/>
      <c r="AE186" s="35"/>
      <c r="AR186" s="190" t="s">
        <v>166</v>
      </c>
      <c r="AT186" s="190" t="s">
        <v>161</v>
      </c>
      <c r="AU186" s="190" t="s">
        <v>75</v>
      </c>
      <c r="AY186" s="18" t="s">
        <v>159</v>
      </c>
      <c r="BE186" s="191">
        <f>IF(N186="základní",J186,0)</f>
        <v>0</v>
      </c>
      <c r="BF186" s="191">
        <f>IF(N186="snížená",J186,0)</f>
        <v>0</v>
      </c>
      <c r="BG186" s="191">
        <f>IF(N186="zákl. přenesená",J186,0)</f>
        <v>0</v>
      </c>
      <c r="BH186" s="191">
        <f>IF(N186="sníž. přenesená",J186,0)</f>
        <v>0</v>
      </c>
      <c r="BI186" s="191">
        <f>IF(N186="nulová",J186,0)</f>
        <v>0</v>
      </c>
      <c r="BJ186" s="18" t="s">
        <v>75</v>
      </c>
      <c r="BK186" s="191">
        <f>ROUND(I186*H186,2)</f>
        <v>0</v>
      </c>
      <c r="BL186" s="18" t="s">
        <v>166</v>
      </c>
      <c r="BM186" s="190" t="s">
        <v>1314</v>
      </c>
    </row>
    <row r="187" spans="1:65" s="2" customFormat="1" ht="24">
      <c r="A187" s="35"/>
      <c r="B187" s="36"/>
      <c r="C187" s="179" t="s">
        <v>300</v>
      </c>
      <c r="D187" s="179" t="s">
        <v>161</v>
      </c>
      <c r="E187" s="180" t="s">
        <v>1315</v>
      </c>
      <c r="F187" s="181" t="s">
        <v>1316</v>
      </c>
      <c r="G187" s="182" t="s">
        <v>1317</v>
      </c>
      <c r="H187" s="183">
        <v>114</v>
      </c>
      <c r="I187" s="184"/>
      <c r="J187" s="185">
        <f>ROUND(I187*H187,2)</f>
        <v>0</v>
      </c>
      <c r="K187" s="181" t="s">
        <v>19</v>
      </c>
      <c r="L187" s="40"/>
      <c r="M187" s="186" t="s">
        <v>19</v>
      </c>
      <c r="N187" s="187" t="s">
        <v>39</v>
      </c>
      <c r="O187" s="65"/>
      <c r="P187" s="188">
        <f>O187*H187</f>
        <v>0</v>
      </c>
      <c r="Q187" s="188">
        <v>0</v>
      </c>
      <c r="R187" s="188">
        <f>Q187*H187</f>
        <v>0</v>
      </c>
      <c r="S187" s="188">
        <v>0</v>
      </c>
      <c r="T187" s="189">
        <f>S187*H187</f>
        <v>0</v>
      </c>
      <c r="U187" s="35"/>
      <c r="V187" s="35"/>
      <c r="W187" s="35"/>
      <c r="X187" s="35"/>
      <c r="Y187" s="35"/>
      <c r="Z187" s="35"/>
      <c r="AA187" s="35"/>
      <c r="AB187" s="35"/>
      <c r="AC187" s="35"/>
      <c r="AD187" s="35"/>
      <c r="AE187" s="35"/>
      <c r="AR187" s="190" t="s">
        <v>166</v>
      </c>
      <c r="AT187" s="190" t="s">
        <v>161</v>
      </c>
      <c r="AU187" s="190" t="s">
        <v>75</v>
      </c>
      <c r="AY187" s="18" t="s">
        <v>159</v>
      </c>
      <c r="BE187" s="191">
        <f>IF(N187="základní",J187,0)</f>
        <v>0</v>
      </c>
      <c r="BF187" s="191">
        <f>IF(N187="snížená",J187,0)</f>
        <v>0</v>
      </c>
      <c r="BG187" s="191">
        <f>IF(N187="zákl. přenesená",J187,0)</f>
        <v>0</v>
      </c>
      <c r="BH187" s="191">
        <f>IF(N187="sníž. přenesená",J187,0)</f>
        <v>0</v>
      </c>
      <c r="BI187" s="191">
        <f>IF(N187="nulová",J187,0)</f>
        <v>0</v>
      </c>
      <c r="BJ187" s="18" t="s">
        <v>75</v>
      </c>
      <c r="BK187" s="191">
        <f>ROUND(I187*H187,2)</f>
        <v>0</v>
      </c>
      <c r="BL187" s="18" t="s">
        <v>166</v>
      </c>
      <c r="BM187" s="190" t="s">
        <v>1318</v>
      </c>
    </row>
    <row r="188" spans="1:65" s="12" customFormat="1" ht="25.9" customHeight="1">
      <c r="B188" s="163"/>
      <c r="C188" s="164"/>
      <c r="D188" s="165" t="s">
        <v>67</v>
      </c>
      <c r="E188" s="166" t="s">
        <v>664</v>
      </c>
      <c r="F188" s="166" t="s">
        <v>1319</v>
      </c>
      <c r="G188" s="164"/>
      <c r="H188" s="164"/>
      <c r="I188" s="167"/>
      <c r="J188" s="168">
        <f>BK188</f>
        <v>0</v>
      </c>
      <c r="K188" s="164"/>
      <c r="L188" s="169"/>
      <c r="M188" s="170"/>
      <c r="N188" s="171"/>
      <c r="O188" s="171"/>
      <c r="P188" s="172">
        <f>SUM(P189:P196)</f>
        <v>0</v>
      </c>
      <c r="Q188" s="171"/>
      <c r="R188" s="172">
        <f>SUM(R189:R196)</f>
        <v>0</v>
      </c>
      <c r="S188" s="171"/>
      <c r="T188" s="173">
        <f>SUM(T189:T196)</f>
        <v>4.3813699999999995</v>
      </c>
      <c r="AR188" s="174" t="s">
        <v>75</v>
      </c>
      <c r="AT188" s="175" t="s">
        <v>67</v>
      </c>
      <c r="AU188" s="175" t="s">
        <v>68</v>
      </c>
      <c r="AY188" s="174" t="s">
        <v>159</v>
      </c>
      <c r="BK188" s="176">
        <f>SUM(BK189:BK196)</f>
        <v>0</v>
      </c>
    </row>
    <row r="189" spans="1:65" s="2" customFormat="1" ht="16.5" customHeight="1">
      <c r="A189" s="35"/>
      <c r="B189" s="36"/>
      <c r="C189" s="179" t="s">
        <v>304</v>
      </c>
      <c r="D189" s="179" t="s">
        <v>161</v>
      </c>
      <c r="E189" s="180" t="s">
        <v>1320</v>
      </c>
      <c r="F189" s="181" t="s">
        <v>1321</v>
      </c>
      <c r="G189" s="182" t="s">
        <v>164</v>
      </c>
      <c r="H189" s="183">
        <v>312.95499999999998</v>
      </c>
      <c r="I189" s="184"/>
      <c r="J189" s="185">
        <f t="shared" ref="J189:J196" si="10">ROUND(I189*H189,2)</f>
        <v>0</v>
      </c>
      <c r="K189" s="181" t="s">
        <v>19</v>
      </c>
      <c r="L189" s="40"/>
      <c r="M189" s="186" t="s">
        <v>19</v>
      </c>
      <c r="N189" s="187" t="s">
        <v>39</v>
      </c>
      <c r="O189" s="65"/>
      <c r="P189" s="188">
        <f t="shared" ref="P189:P196" si="11">O189*H189</f>
        <v>0</v>
      </c>
      <c r="Q189" s="188">
        <v>0</v>
      </c>
      <c r="R189" s="188">
        <f t="shared" ref="R189:R196" si="12">Q189*H189</f>
        <v>0</v>
      </c>
      <c r="S189" s="188">
        <v>0</v>
      </c>
      <c r="T189" s="189">
        <f t="shared" ref="T189:T196" si="13">S189*H189</f>
        <v>0</v>
      </c>
      <c r="U189" s="35"/>
      <c r="V189" s="35"/>
      <c r="W189" s="35"/>
      <c r="X189" s="35"/>
      <c r="Y189" s="35"/>
      <c r="Z189" s="35"/>
      <c r="AA189" s="35"/>
      <c r="AB189" s="35"/>
      <c r="AC189" s="35"/>
      <c r="AD189" s="35"/>
      <c r="AE189" s="35"/>
      <c r="AR189" s="190" t="s">
        <v>166</v>
      </c>
      <c r="AT189" s="190" t="s">
        <v>161</v>
      </c>
      <c r="AU189" s="190" t="s">
        <v>75</v>
      </c>
      <c r="AY189" s="18" t="s">
        <v>159</v>
      </c>
      <c r="BE189" s="191">
        <f t="shared" ref="BE189:BE196" si="14">IF(N189="základní",J189,0)</f>
        <v>0</v>
      </c>
      <c r="BF189" s="191">
        <f t="shared" ref="BF189:BF196" si="15">IF(N189="snížená",J189,0)</f>
        <v>0</v>
      </c>
      <c r="BG189" s="191">
        <f t="shared" ref="BG189:BG196" si="16">IF(N189="zákl. přenesená",J189,0)</f>
        <v>0</v>
      </c>
      <c r="BH189" s="191">
        <f t="shared" ref="BH189:BH196" si="17">IF(N189="sníž. přenesená",J189,0)</f>
        <v>0</v>
      </c>
      <c r="BI189" s="191">
        <f t="shared" ref="BI189:BI196" si="18">IF(N189="nulová",J189,0)</f>
        <v>0</v>
      </c>
      <c r="BJ189" s="18" t="s">
        <v>75</v>
      </c>
      <c r="BK189" s="191">
        <f t="shared" ref="BK189:BK196" si="19">ROUND(I189*H189,2)</f>
        <v>0</v>
      </c>
      <c r="BL189" s="18" t="s">
        <v>166</v>
      </c>
      <c r="BM189" s="190" t="s">
        <v>1322</v>
      </c>
    </row>
    <row r="190" spans="1:65" s="2" customFormat="1" ht="24">
      <c r="A190" s="35"/>
      <c r="B190" s="36"/>
      <c r="C190" s="179" t="s">
        <v>308</v>
      </c>
      <c r="D190" s="179" t="s">
        <v>161</v>
      </c>
      <c r="E190" s="180" t="s">
        <v>1323</v>
      </c>
      <c r="F190" s="181" t="s">
        <v>1324</v>
      </c>
      <c r="G190" s="182" t="s">
        <v>164</v>
      </c>
      <c r="H190" s="183">
        <v>312.95499999999998</v>
      </c>
      <c r="I190" s="184"/>
      <c r="J190" s="185">
        <f t="shared" si="10"/>
        <v>0</v>
      </c>
      <c r="K190" s="181" t="s">
        <v>165</v>
      </c>
      <c r="L190" s="40"/>
      <c r="M190" s="186" t="s">
        <v>19</v>
      </c>
      <c r="N190" s="187" t="s">
        <v>39</v>
      </c>
      <c r="O190" s="65"/>
      <c r="P190" s="188">
        <f t="shared" si="11"/>
        <v>0</v>
      </c>
      <c r="Q190" s="188">
        <v>0</v>
      </c>
      <c r="R190" s="188">
        <f t="shared" si="12"/>
        <v>0</v>
      </c>
      <c r="S190" s="188">
        <v>1.4E-2</v>
      </c>
      <c r="T190" s="189">
        <f t="shared" si="13"/>
        <v>4.3813699999999995</v>
      </c>
      <c r="U190" s="35"/>
      <c r="V190" s="35"/>
      <c r="W190" s="35"/>
      <c r="X190" s="35"/>
      <c r="Y190" s="35"/>
      <c r="Z190" s="35"/>
      <c r="AA190" s="35"/>
      <c r="AB190" s="35"/>
      <c r="AC190" s="35"/>
      <c r="AD190" s="35"/>
      <c r="AE190" s="35"/>
      <c r="AR190" s="190" t="s">
        <v>166</v>
      </c>
      <c r="AT190" s="190" t="s">
        <v>161</v>
      </c>
      <c r="AU190" s="190" t="s">
        <v>75</v>
      </c>
      <c r="AY190" s="18" t="s">
        <v>159</v>
      </c>
      <c r="BE190" s="191">
        <f t="shared" si="14"/>
        <v>0</v>
      </c>
      <c r="BF190" s="191">
        <f t="shared" si="15"/>
        <v>0</v>
      </c>
      <c r="BG190" s="191">
        <f t="shared" si="16"/>
        <v>0</v>
      </c>
      <c r="BH190" s="191">
        <f t="shared" si="17"/>
        <v>0</v>
      </c>
      <c r="BI190" s="191">
        <f t="shared" si="18"/>
        <v>0</v>
      </c>
      <c r="BJ190" s="18" t="s">
        <v>75</v>
      </c>
      <c r="BK190" s="191">
        <f t="shared" si="19"/>
        <v>0</v>
      </c>
      <c r="BL190" s="18" t="s">
        <v>166</v>
      </c>
      <c r="BM190" s="190" t="s">
        <v>1325</v>
      </c>
    </row>
    <row r="191" spans="1:65" s="2" customFormat="1" ht="21.75" customHeight="1">
      <c r="A191" s="35"/>
      <c r="B191" s="36"/>
      <c r="C191" s="179" t="s">
        <v>313</v>
      </c>
      <c r="D191" s="179" t="s">
        <v>161</v>
      </c>
      <c r="E191" s="180" t="s">
        <v>1326</v>
      </c>
      <c r="F191" s="181" t="s">
        <v>1327</v>
      </c>
      <c r="G191" s="182" t="s">
        <v>199</v>
      </c>
      <c r="H191" s="183">
        <v>15.071999999999999</v>
      </c>
      <c r="I191" s="184"/>
      <c r="J191" s="185">
        <f t="shared" si="10"/>
        <v>0</v>
      </c>
      <c r="K191" s="181" t="s">
        <v>19</v>
      </c>
      <c r="L191" s="40"/>
      <c r="M191" s="186" t="s">
        <v>19</v>
      </c>
      <c r="N191" s="187" t="s">
        <v>39</v>
      </c>
      <c r="O191" s="65"/>
      <c r="P191" s="188">
        <f t="shared" si="11"/>
        <v>0</v>
      </c>
      <c r="Q191" s="188">
        <v>0</v>
      </c>
      <c r="R191" s="188">
        <f t="shared" si="12"/>
        <v>0</v>
      </c>
      <c r="S191" s="188">
        <v>0</v>
      </c>
      <c r="T191" s="189">
        <f t="shared" si="13"/>
        <v>0</v>
      </c>
      <c r="U191" s="35"/>
      <c r="V191" s="35"/>
      <c r="W191" s="35"/>
      <c r="X191" s="35"/>
      <c r="Y191" s="35"/>
      <c r="Z191" s="35"/>
      <c r="AA191" s="35"/>
      <c r="AB191" s="35"/>
      <c r="AC191" s="35"/>
      <c r="AD191" s="35"/>
      <c r="AE191" s="35"/>
      <c r="AR191" s="190" t="s">
        <v>166</v>
      </c>
      <c r="AT191" s="190" t="s">
        <v>161</v>
      </c>
      <c r="AU191" s="190" t="s">
        <v>75</v>
      </c>
      <c r="AY191" s="18" t="s">
        <v>159</v>
      </c>
      <c r="BE191" s="191">
        <f t="shared" si="14"/>
        <v>0</v>
      </c>
      <c r="BF191" s="191">
        <f t="shared" si="15"/>
        <v>0</v>
      </c>
      <c r="BG191" s="191">
        <f t="shared" si="16"/>
        <v>0</v>
      </c>
      <c r="BH191" s="191">
        <f t="shared" si="17"/>
        <v>0</v>
      </c>
      <c r="BI191" s="191">
        <f t="shared" si="18"/>
        <v>0</v>
      </c>
      <c r="BJ191" s="18" t="s">
        <v>75</v>
      </c>
      <c r="BK191" s="191">
        <f t="shared" si="19"/>
        <v>0</v>
      </c>
      <c r="BL191" s="18" t="s">
        <v>166</v>
      </c>
      <c r="BM191" s="190" t="s">
        <v>1328</v>
      </c>
    </row>
    <row r="192" spans="1:65" s="2" customFormat="1" ht="21.75" customHeight="1">
      <c r="A192" s="35"/>
      <c r="B192" s="36"/>
      <c r="C192" s="179" t="s">
        <v>328</v>
      </c>
      <c r="D192" s="179" t="s">
        <v>161</v>
      </c>
      <c r="E192" s="180" t="s">
        <v>1329</v>
      </c>
      <c r="F192" s="181" t="s">
        <v>1330</v>
      </c>
      <c r="G192" s="182" t="s">
        <v>199</v>
      </c>
      <c r="H192" s="183">
        <v>22.533000000000001</v>
      </c>
      <c r="I192" s="184"/>
      <c r="J192" s="185">
        <f t="shared" si="10"/>
        <v>0</v>
      </c>
      <c r="K192" s="181" t="s">
        <v>19</v>
      </c>
      <c r="L192" s="40"/>
      <c r="M192" s="186" t="s">
        <v>19</v>
      </c>
      <c r="N192" s="187" t="s">
        <v>39</v>
      </c>
      <c r="O192" s="65"/>
      <c r="P192" s="188">
        <f t="shared" si="11"/>
        <v>0</v>
      </c>
      <c r="Q192" s="188">
        <v>0</v>
      </c>
      <c r="R192" s="188">
        <f t="shared" si="12"/>
        <v>0</v>
      </c>
      <c r="S192" s="188">
        <v>0</v>
      </c>
      <c r="T192" s="189">
        <f t="shared" si="13"/>
        <v>0</v>
      </c>
      <c r="U192" s="35"/>
      <c r="V192" s="35"/>
      <c r="W192" s="35"/>
      <c r="X192" s="35"/>
      <c r="Y192" s="35"/>
      <c r="Z192" s="35"/>
      <c r="AA192" s="35"/>
      <c r="AB192" s="35"/>
      <c r="AC192" s="35"/>
      <c r="AD192" s="35"/>
      <c r="AE192" s="35"/>
      <c r="AR192" s="190" t="s">
        <v>166</v>
      </c>
      <c r="AT192" s="190" t="s">
        <v>161</v>
      </c>
      <c r="AU192" s="190" t="s">
        <v>75</v>
      </c>
      <c r="AY192" s="18" t="s">
        <v>159</v>
      </c>
      <c r="BE192" s="191">
        <f t="shared" si="14"/>
        <v>0</v>
      </c>
      <c r="BF192" s="191">
        <f t="shared" si="15"/>
        <v>0</v>
      </c>
      <c r="BG192" s="191">
        <f t="shared" si="16"/>
        <v>0</v>
      </c>
      <c r="BH192" s="191">
        <f t="shared" si="17"/>
        <v>0</v>
      </c>
      <c r="BI192" s="191">
        <f t="shared" si="18"/>
        <v>0</v>
      </c>
      <c r="BJ192" s="18" t="s">
        <v>75</v>
      </c>
      <c r="BK192" s="191">
        <f t="shared" si="19"/>
        <v>0</v>
      </c>
      <c r="BL192" s="18" t="s">
        <v>166</v>
      </c>
      <c r="BM192" s="190" t="s">
        <v>1331</v>
      </c>
    </row>
    <row r="193" spans="1:65" s="2" customFormat="1" ht="16.5" customHeight="1">
      <c r="A193" s="35"/>
      <c r="B193" s="36"/>
      <c r="C193" s="179" t="s">
        <v>335</v>
      </c>
      <c r="D193" s="179" t="s">
        <v>161</v>
      </c>
      <c r="E193" s="180" t="s">
        <v>1332</v>
      </c>
      <c r="F193" s="181" t="s">
        <v>1333</v>
      </c>
      <c r="G193" s="182" t="s">
        <v>199</v>
      </c>
      <c r="H193" s="183">
        <v>225.328</v>
      </c>
      <c r="I193" s="184"/>
      <c r="J193" s="185">
        <f t="shared" si="10"/>
        <v>0</v>
      </c>
      <c r="K193" s="181" t="s">
        <v>19</v>
      </c>
      <c r="L193" s="40"/>
      <c r="M193" s="186" t="s">
        <v>19</v>
      </c>
      <c r="N193" s="187" t="s">
        <v>39</v>
      </c>
      <c r="O193" s="65"/>
      <c r="P193" s="188">
        <f t="shared" si="11"/>
        <v>0</v>
      </c>
      <c r="Q193" s="188">
        <v>0</v>
      </c>
      <c r="R193" s="188">
        <f t="shared" si="12"/>
        <v>0</v>
      </c>
      <c r="S193" s="188">
        <v>0</v>
      </c>
      <c r="T193" s="189">
        <f t="shared" si="13"/>
        <v>0</v>
      </c>
      <c r="U193" s="35"/>
      <c r="V193" s="35"/>
      <c r="W193" s="35"/>
      <c r="X193" s="35"/>
      <c r="Y193" s="35"/>
      <c r="Z193" s="35"/>
      <c r="AA193" s="35"/>
      <c r="AB193" s="35"/>
      <c r="AC193" s="35"/>
      <c r="AD193" s="35"/>
      <c r="AE193" s="35"/>
      <c r="AR193" s="190" t="s">
        <v>166</v>
      </c>
      <c r="AT193" s="190" t="s">
        <v>161</v>
      </c>
      <c r="AU193" s="190" t="s">
        <v>75</v>
      </c>
      <c r="AY193" s="18" t="s">
        <v>159</v>
      </c>
      <c r="BE193" s="191">
        <f t="shared" si="14"/>
        <v>0</v>
      </c>
      <c r="BF193" s="191">
        <f t="shared" si="15"/>
        <v>0</v>
      </c>
      <c r="BG193" s="191">
        <f t="shared" si="16"/>
        <v>0</v>
      </c>
      <c r="BH193" s="191">
        <f t="shared" si="17"/>
        <v>0</v>
      </c>
      <c r="BI193" s="191">
        <f t="shared" si="18"/>
        <v>0</v>
      </c>
      <c r="BJ193" s="18" t="s">
        <v>75</v>
      </c>
      <c r="BK193" s="191">
        <f t="shared" si="19"/>
        <v>0</v>
      </c>
      <c r="BL193" s="18" t="s">
        <v>166</v>
      </c>
      <c r="BM193" s="190" t="s">
        <v>1334</v>
      </c>
    </row>
    <row r="194" spans="1:65" s="2" customFormat="1" ht="16.5" customHeight="1">
      <c r="A194" s="35"/>
      <c r="B194" s="36"/>
      <c r="C194" s="179" t="s">
        <v>343</v>
      </c>
      <c r="D194" s="179" t="s">
        <v>161</v>
      </c>
      <c r="E194" s="180" t="s">
        <v>1335</v>
      </c>
      <c r="F194" s="181" t="s">
        <v>1336</v>
      </c>
      <c r="G194" s="182" t="s">
        <v>199</v>
      </c>
      <c r="H194" s="183">
        <v>22.533000000000001</v>
      </c>
      <c r="I194" s="184"/>
      <c r="J194" s="185">
        <f t="shared" si="10"/>
        <v>0</v>
      </c>
      <c r="K194" s="181" t="s">
        <v>19</v>
      </c>
      <c r="L194" s="40"/>
      <c r="M194" s="186" t="s">
        <v>19</v>
      </c>
      <c r="N194" s="187" t="s">
        <v>39</v>
      </c>
      <c r="O194" s="65"/>
      <c r="P194" s="188">
        <f t="shared" si="11"/>
        <v>0</v>
      </c>
      <c r="Q194" s="188">
        <v>0</v>
      </c>
      <c r="R194" s="188">
        <f t="shared" si="12"/>
        <v>0</v>
      </c>
      <c r="S194" s="188">
        <v>0</v>
      </c>
      <c r="T194" s="189">
        <f t="shared" si="13"/>
        <v>0</v>
      </c>
      <c r="U194" s="35"/>
      <c r="V194" s="35"/>
      <c r="W194" s="35"/>
      <c r="X194" s="35"/>
      <c r="Y194" s="35"/>
      <c r="Z194" s="35"/>
      <c r="AA194" s="35"/>
      <c r="AB194" s="35"/>
      <c r="AC194" s="35"/>
      <c r="AD194" s="35"/>
      <c r="AE194" s="35"/>
      <c r="AR194" s="190" t="s">
        <v>166</v>
      </c>
      <c r="AT194" s="190" t="s">
        <v>161</v>
      </c>
      <c r="AU194" s="190" t="s">
        <v>75</v>
      </c>
      <c r="AY194" s="18" t="s">
        <v>159</v>
      </c>
      <c r="BE194" s="191">
        <f t="shared" si="14"/>
        <v>0</v>
      </c>
      <c r="BF194" s="191">
        <f t="shared" si="15"/>
        <v>0</v>
      </c>
      <c r="BG194" s="191">
        <f t="shared" si="16"/>
        <v>0</v>
      </c>
      <c r="BH194" s="191">
        <f t="shared" si="17"/>
        <v>0</v>
      </c>
      <c r="BI194" s="191">
        <f t="shared" si="18"/>
        <v>0</v>
      </c>
      <c r="BJ194" s="18" t="s">
        <v>75</v>
      </c>
      <c r="BK194" s="191">
        <f t="shared" si="19"/>
        <v>0</v>
      </c>
      <c r="BL194" s="18" t="s">
        <v>166</v>
      </c>
      <c r="BM194" s="190" t="s">
        <v>1337</v>
      </c>
    </row>
    <row r="195" spans="1:65" s="2" customFormat="1" ht="16.5" customHeight="1">
      <c r="A195" s="35"/>
      <c r="B195" s="36"/>
      <c r="C195" s="179" t="s">
        <v>347</v>
      </c>
      <c r="D195" s="179" t="s">
        <v>161</v>
      </c>
      <c r="E195" s="180" t="s">
        <v>1338</v>
      </c>
      <c r="F195" s="181" t="s">
        <v>1339</v>
      </c>
      <c r="G195" s="182" t="s">
        <v>199</v>
      </c>
      <c r="H195" s="183">
        <v>112.664</v>
      </c>
      <c r="I195" s="184"/>
      <c r="J195" s="185">
        <f t="shared" si="10"/>
        <v>0</v>
      </c>
      <c r="K195" s="181" t="s">
        <v>19</v>
      </c>
      <c r="L195" s="40"/>
      <c r="M195" s="186" t="s">
        <v>19</v>
      </c>
      <c r="N195" s="187" t="s">
        <v>39</v>
      </c>
      <c r="O195" s="65"/>
      <c r="P195" s="188">
        <f t="shared" si="11"/>
        <v>0</v>
      </c>
      <c r="Q195" s="188">
        <v>0</v>
      </c>
      <c r="R195" s="188">
        <f t="shared" si="12"/>
        <v>0</v>
      </c>
      <c r="S195" s="188">
        <v>0</v>
      </c>
      <c r="T195" s="189">
        <f t="shared" si="13"/>
        <v>0</v>
      </c>
      <c r="U195" s="35"/>
      <c r="V195" s="35"/>
      <c r="W195" s="35"/>
      <c r="X195" s="35"/>
      <c r="Y195" s="35"/>
      <c r="Z195" s="35"/>
      <c r="AA195" s="35"/>
      <c r="AB195" s="35"/>
      <c r="AC195" s="35"/>
      <c r="AD195" s="35"/>
      <c r="AE195" s="35"/>
      <c r="AR195" s="190" t="s">
        <v>166</v>
      </c>
      <c r="AT195" s="190" t="s">
        <v>161</v>
      </c>
      <c r="AU195" s="190" t="s">
        <v>75</v>
      </c>
      <c r="AY195" s="18" t="s">
        <v>159</v>
      </c>
      <c r="BE195" s="191">
        <f t="shared" si="14"/>
        <v>0</v>
      </c>
      <c r="BF195" s="191">
        <f t="shared" si="15"/>
        <v>0</v>
      </c>
      <c r="BG195" s="191">
        <f t="shared" si="16"/>
        <v>0</v>
      </c>
      <c r="BH195" s="191">
        <f t="shared" si="17"/>
        <v>0</v>
      </c>
      <c r="BI195" s="191">
        <f t="shared" si="18"/>
        <v>0</v>
      </c>
      <c r="BJ195" s="18" t="s">
        <v>75</v>
      </c>
      <c r="BK195" s="191">
        <f t="shared" si="19"/>
        <v>0</v>
      </c>
      <c r="BL195" s="18" t="s">
        <v>166</v>
      </c>
      <c r="BM195" s="190" t="s">
        <v>1340</v>
      </c>
    </row>
    <row r="196" spans="1:65" s="2" customFormat="1" ht="21.75" customHeight="1">
      <c r="A196" s="35"/>
      <c r="B196" s="36"/>
      <c r="C196" s="179" t="s">
        <v>351</v>
      </c>
      <c r="D196" s="179" t="s">
        <v>161</v>
      </c>
      <c r="E196" s="180" t="s">
        <v>1341</v>
      </c>
      <c r="F196" s="181" t="s">
        <v>1342</v>
      </c>
      <c r="G196" s="182" t="s">
        <v>199</v>
      </c>
      <c r="H196" s="183">
        <v>22.533000000000001</v>
      </c>
      <c r="I196" s="184"/>
      <c r="J196" s="185">
        <f t="shared" si="10"/>
        <v>0</v>
      </c>
      <c r="K196" s="181" t="s">
        <v>19</v>
      </c>
      <c r="L196" s="40"/>
      <c r="M196" s="186" t="s">
        <v>19</v>
      </c>
      <c r="N196" s="187" t="s">
        <v>39</v>
      </c>
      <c r="O196" s="65"/>
      <c r="P196" s="188">
        <f t="shared" si="11"/>
        <v>0</v>
      </c>
      <c r="Q196" s="188">
        <v>0</v>
      </c>
      <c r="R196" s="188">
        <f t="shared" si="12"/>
        <v>0</v>
      </c>
      <c r="S196" s="188">
        <v>0</v>
      </c>
      <c r="T196" s="189">
        <f t="shared" si="13"/>
        <v>0</v>
      </c>
      <c r="U196" s="35"/>
      <c r="V196" s="35"/>
      <c r="W196" s="35"/>
      <c r="X196" s="35"/>
      <c r="Y196" s="35"/>
      <c r="Z196" s="35"/>
      <c r="AA196" s="35"/>
      <c r="AB196" s="35"/>
      <c r="AC196" s="35"/>
      <c r="AD196" s="35"/>
      <c r="AE196" s="35"/>
      <c r="AR196" s="190" t="s">
        <v>166</v>
      </c>
      <c r="AT196" s="190" t="s">
        <v>161</v>
      </c>
      <c r="AU196" s="190" t="s">
        <v>75</v>
      </c>
      <c r="AY196" s="18" t="s">
        <v>159</v>
      </c>
      <c r="BE196" s="191">
        <f t="shared" si="14"/>
        <v>0</v>
      </c>
      <c r="BF196" s="191">
        <f t="shared" si="15"/>
        <v>0</v>
      </c>
      <c r="BG196" s="191">
        <f t="shared" si="16"/>
        <v>0</v>
      </c>
      <c r="BH196" s="191">
        <f t="shared" si="17"/>
        <v>0</v>
      </c>
      <c r="BI196" s="191">
        <f t="shared" si="18"/>
        <v>0</v>
      </c>
      <c r="BJ196" s="18" t="s">
        <v>75</v>
      </c>
      <c r="BK196" s="191">
        <f t="shared" si="19"/>
        <v>0</v>
      </c>
      <c r="BL196" s="18" t="s">
        <v>166</v>
      </c>
      <c r="BM196" s="190" t="s">
        <v>1343</v>
      </c>
    </row>
    <row r="197" spans="1:65" s="12" customFormat="1" ht="25.9" customHeight="1">
      <c r="B197" s="163"/>
      <c r="C197" s="164"/>
      <c r="D197" s="165" t="s">
        <v>67</v>
      </c>
      <c r="E197" s="166" t="s">
        <v>670</v>
      </c>
      <c r="F197" s="166" t="s">
        <v>1344</v>
      </c>
      <c r="G197" s="164"/>
      <c r="H197" s="164"/>
      <c r="I197" s="167"/>
      <c r="J197" s="168">
        <f>BK197</f>
        <v>0</v>
      </c>
      <c r="K197" s="164"/>
      <c r="L197" s="169"/>
      <c r="M197" s="170"/>
      <c r="N197" s="171"/>
      <c r="O197" s="171"/>
      <c r="P197" s="172">
        <f>SUM(P198:P199)</f>
        <v>0</v>
      </c>
      <c r="Q197" s="171"/>
      <c r="R197" s="172">
        <f>SUM(R198:R199)</f>
        <v>0</v>
      </c>
      <c r="S197" s="171"/>
      <c r="T197" s="173">
        <f>SUM(T198:T199)</f>
        <v>0</v>
      </c>
      <c r="AR197" s="174" t="s">
        <v>75</v>
      </c>
      <c r="AT197" s="175" t="s">
        <v>67</v>
      </c>
      <c r="AU197" s="175" t="s">
        <v>68</v>
      </c>
      <c r="AY197" s="174" t="s">
        <v>159</v>
      </c>
      <c r="BK197" s="176">
        <f>SUM(BK198:BK199)</f>
        <v>0</v>
      </c>
    </row>
    <row r="198" spans="1:65" s="2" customFormat="1" ht="16.5" customHeight="1">
      <c r="A198" s="35"/>
      <c r="B198" s="36"/>
      <c r="C198" s="179" t="s">
        <v>356</v>
      </c>
      <c r="D198" s="179" t="s">
        <v>161</v>
      </c>
      <c r="E198" s="180" t="s">
        <v>1345</v>
      </c>
      <c r="F198" s="181" t="s">
        <v>1346</v>
      </c>
      <c r="G198" s="182" t="s">
        <v>223</v>
      </c>
      <c r="H198" s="183">
        <v>5.5</v>
      </c>
      <c r="I198" s="184"/>
      <c r="J198" s="185">
        <f>ROUND(I198*H198,2)</f>
        <v>0</v>
      </c>
      <c r="K198" s="181" t="s">
        <v>19</v>
      </c>
      <c r="L198" s="40"/>
      <c r="M198" s="186" t="s">
        <v>19</v>
      </c>
      <c r="N198" s="187" t="s">
        <v>39</v>
      </c>
      <c r="O198" s="65"/>
      <c r="P198" s="188">
        <f>O198*H198</f>
        <v>0</v>
      </c>
      <c r="Q198" s="188">
        <v>0</v>
      </c>
      <c r="R198" s="188">
        <f>Q198*H198</f>
        <v>0</v>
      </c>
      <c r="S198" s="188">
        <v>0</v>
      </c>
      <c r="T198" s="189">
        <f>S198*H198</f>
        <v>0</v>
      </c>
      <c r="U198" s="35"/>
      <c r="V198" s="35"/>
      <c r="W198" s="35"/>
      <c r="X198" s="35"/>
      <c r="Y198" s="35"/>
      <c r="Z198" s="35"/>
      <c r="AA198" s="35"/>
      <c r="AB198" s="35"/>
      <c r="AC198" s="35"/>
      <c r="AD198" s="35"/>
      <c r="AE198" s="35"/>
      <c r="AR198" s="190" t="s">
        <v>166</v>
      </c>
      <c r="AT198" s="190" t="s">
        <v>161</v>
      </c>
      <c r="AU198" s="190" t="s">
        <v>75</v>
      </c>
      <c r="AY198" s="18" t="s">
        <v>159</v>
      </c>
      <c r="BE198" s="191">
        <f>IF(N198="základní",J198,0)</f>
        <v>0</v>
      </c>
      <c r="BF198" s="191">
        <f>IF(N198="snížená",J198,0)</f>
        <v>0</v>
      </c>
      <c r="BG198" s="191">
        <f>IF(N198="zákl. přenesená",J198,0)</f>
        <v>0</v>
      </c>
      <c r="BH198" s="191">
        <f>IF(N198="sníž. přenesená",J198,0)</f>
        <v>0</v>
      </c>
      <c r="BI198" s="191">
        <f>IF(N198="nulová",J198,0)</f>
        <v>0</v>
      </c>
      <c r="BJ198" s="18" t="s">
        <v>75</v>
      </c>
      <c r="BK198" s="191">
        <f>ROUND(I198*H198,2)</f>
        <v>0</v>
      </c>
      <c r="BL198" s="18" t="s">
        <v>166</v>
      </c>
      <c r="BM198" s="190" t="s">
        <v>1347</v>
      </c>
    </row>
    <row r="199" spans="1:65" s="2" customFormat="1" ht="16.5" customHeight="1">
      <c r="A199" s="35"/>
      <c r="B199" s="36"/>
      <c r="C199" s="179" t="s">
        <v>365</v>
      </c>
      <c r="D199" s="179" t="s">
        <v>161</v>
      </c>
      <c r="E199" s="180" t="s">
        <v>1348</v>
      </c>
      <c r="F199" s="181" t="s">
        <v>1349</v>
      </c>
      <c r="G199" s="182" t="s">
        <v>223</v>
      </c>
      <c r="H199" s="183">
        <v>11</v>
      </c>
      <c r="I199" s="184"/>
      <c r="J199" s="185">
        <f>ROUND(I199*H199,2)</f>
        <v>0</v>
      </c>
      <c r="K199" s="181" t="s">
        <v>19</v>
      </c>
      <c r="L199" s="40"/>
      <c r="M199" s="186" t="s">
        <v>19</v>
      </c>
      <c r="N199" s="187" t="s">
        <v>39</v>
      </c>
      <c r="O199" s="65"/>
      <c r="P199" s="188">
        <f>O199*H199</f>
        <v>0</v>
      </c>
      <c r="Q199" s="188">
        <v>0</v>
      </c>
      <c r="R199" s="188">
        <f>Q199*H199</f>
        <v>0</v>
      </c>
      <c r="S199" s="188">
        <v>0</v>
      </c>
      <c r="T199" s="189">
        <f>S199*H199</f>
        <v>0</v>
      </c>
      <c r="U199" s="35"/>
      <c r="V199" s="35"/>
      <c r="W199" s="35"/>
      <c r="X199" s="35"/>
      <c r="Y199" s="35"/>
      <c r="Z199" s="35"/>
      <c r="AA199" s="35"/>
      <c r="AB199" s="35"/>
      <c r="AC199" s="35"/>
      <c r="AD199" s="35"/>
      <c r="AE199" s="35"/>
      <c r="AR199" s="190" t="s">
        <v>166</v>
      </c>
      <c r="AT199" s="190" t="s">
        <v>161</v>
      </c>
      <c r="AU199" s="190" t="s">
        <v>75</v>
      </c>
      <c r="AY199" s="18" t="s">
        <v>159</v>
      </c>
      <c r="BE199" s="191">
        <f>IF(N199="základní",J199,0)</f>
        <v>0</v>
      </c>
      <c r="BF199" s="191">
        <f>IF(N199="snížená",J199,0)</f>
        <v>0</v>
      </c>
      <c r="BG199" s="191">
        <f>IF(N199="zákl. přenesená",J199,0)</f>
        <v>0</v>
      </c>
      <c r="BH199" s="191">
        <f>IF(N199="sníž. přenesená",J199,0)</f>
        <v>0</v>
      </c>
      <c r="BI199" s="191">
        <f>IF(N199="nulová",J199,0)</f>
        <v>0</v>
      </c>
      <c r="BJ199" s="18" t="s">
        <v>75</v>
      </c>
      <c r="BK199" s="191">
        <f>ROUND(I199*H199,2)</f>
        <v>0</v>
      </c>
      <c r="BL199" s="18" t="s">
        <v>166</v>
      </c>
      <c r="BM199" s="190" t="s">
        <v>1350</v>
      </c>
    </row>
    <row r="200" spans="1:65" s="12" customFormat="1" ht="25.9" customHeight="1">
      <c r="B200" s="163"/>
      <c r="C200" s="164"/>
      <c r="D200" s="165" t="s">
        <v>67</v>
      </c>
      <c r="E200" s="166" t="s">
        <v>157</v>
      </c>
      <c r="F200" s="166" t="s">
        <v>158</v>
      </c>
      <c r="G200" s="164"/>
      <c r="H200" s="164"/>
      <c r="I200" s="167"/>
      <c r="J200" s="168">
        <f>BK200</f>
        <v>0</v>
      </c>
      <c r="K200" s="164"/>
      <c r="L200" s="169"/>
      <c r="M200" s="170"/>
      <c r="N200" s="171"/>
      <c r="O200" s="171"/>
      <c r="P200" s="172">
        <f>P201+P202+P206</f>
        <v>0</v>
      </c>
      <c r="Q200" s="171"/>
      <c r="R200" s="172">
        <f>R201+R202+R206</f>
        <v>0</v>
      </c>
      <c r="S200" s="171"/>
      <c r="T200" s="173">
        <f>T201+T202+T206</f>
        <v>0</v>
      </c>
      <c r="AR200" s="174" t="s">
        <v>75</v>
      </c>
      <c r="AT200" s="175" t="s">
        <v>67</v>
      </c>
      <c r="AU200" s="175" t="s">
        <v>68</v>
      </c>
      <c r="AY200" s="174" t="s">
        <v>159</v>
      </c>
      <c r="BK200" s="176">
        <f>BK201+BK202+BK206</f>
        <v>0</v>
      </c>
    </row>
    <row r="201" spans="1:65" s="12" customFormat="1" ht="22.9" customHeight="1">
      <c r="B201" s="163"/>
      <c r="C201" s="164"/>
      <c r="D201" s="165" t="s">
        <v>67</v>
      </c>
      <c r="E201" s="177" t="s">
        <v>190</v>
      </c>
      <c r="F201" s="177" t="s">
        <v>265</v>
      </c>
      <c r="G201" s="164"/>
      <c r="H201" s="164"/>
      <c r="I201" s="167"/>
      <c r="J201" s="178">
        <f>BK201</f>
        <v>0</v>
      </c>
      <c r="K201" s="164"/>
      <c r="L201" s="169"/>
      <c r="M201" s="170"/>
      <c r="N201" s="171"/>
      <c r="O201" s="171"/>
      <c r="P201" s="172">
        <v>0</v>
      </c>
      <c r="Q201" s="171"/>
      <c r="R201" s="172">
        <v>0</v>
      </c>
      <c r="S201" s="171"/>
      <c r="T201" s="173">
        <v>0</v>
      </c>
      <c r="AR201" s="174" t="s">
        <v>75</v>
      </c>
      <c r="AT201" s="175" t="s">
        <v>67</v>
      </c>
      <c r="AU201" s="175" t="s">
        <v>75</v>
      </c>
      <c r="AY201" s="174" t="s">
        <v>159</v>
      </c>
      <c r="BK201" s="176">
        <v>0</v>
      </c>
    </row>
    <row r="202" spans="1:65" s="12" customFormat="1" ht="22.9" customHeight="1">
      <c r="B202" s="163"/>
      <c r="C202" s="164"/>
      <c r="D202" s="165" t="s">
        <v>67</v>
      </c>
      <c r="E202" s="177" t="s">
        <v>214</v>
      </c>
      <c r="F202" s="177" t="s">
        <v>1351</v>
      </c>
      <c r="G202" s="164"/>
      <c r="H202" s="164"/>
      <c r="I202" s="167"/>
      <c r="J202" s="178">
        <f>BK202</f>
        <v>0</v>
      </c>
      <c r="K202" s="164"/>
      <c r="L202" s="169"/>
      <c r="M202" s="170"/>
      <c r="N202" s="171"/>
      <c r="O202" s="171"/>
      <c r="P202" s="172">
        <f>SUM(P203:P205)</f>
        <v>0</v>
      </c>
      <c r="Q202" s="171"/>
      <c r="R202" s="172">
        <f>SUM(R203:R205)</f>
        <v>0</v>
      </c>
      <c r="S202" s="171"/>
      <c r="T202" s="173">
        <f>SUM(T203:T205)</f>
        <v>0</v>
      </c>
      <c r="AR202" s="174" t="s">
        <v>75</v>
      </c>
      <c r="AT202" s="175" t="s">
        <v>67</v>
      </c>
      <c r="AU202" s="175" t="s">
        <v>75</v>
      </c>
      <c r="AY202" s="174" t="s">
        <v>159</v>
      </c>
      <c r="BK202" s="176">
        <f>SUM(BK203:BK205)</f>
        <v>0</v>
      </c>
    </row>
    <row r="203" spans="1:65" s="2" customFormat="1" ht="24">
      <c r="A203" s="35"/>
      <c r="B203" s="36"/>
      <c r="C203" s="179" t="s">
        <v>375</v>
      </c>
      <c r="D203" s="179" t="s">
        <v>161</v>
      </c>
      <c r="E203" s="180" t="s">
        <v>1352</v>
      </c>
      <c r="F203" s="181" t="s">
        <v>1353</v>
      </c>
      <c r="G203" s="182" t="s">
        <v>1001</v>
      </c>
      <c r="H203" s="183">
        <v>68</v>
      </c>
      <c r="I203" s="184"/>
      <c r="J203" s="185">
        <f>ROUND(I203*H203,2)</f>
        <v>0</v>
      </c>
      <c r="K203" s="181" t="s">
        <v>19</v>
      </c>
      <c r="L203" s="40"/>
      <c r="M203" s="186" t="s">
        <v>19</v>
      </c>
      <c r="N203" s="187" t="s">
        <v>39</v>
      </c>
      <c r="O203" s="65"/>
      <c r="P203" s="188">
        <f>O203*H203</f>
        <v>0</v>
      </c>
      <c r="Q203" s="188">
        <v>0</v>
      </c>
      <c r="R203" s="188">
        <f>Q203*H203</f>
        <v>0</v>
      </c>
      <c r="S203" s="188">
        <v>0</v>
      </c>
      <c r="T203" s="189">
        <f>S203*H203</f>
        <v>0</v>
      </c>
      <c r="U203" s="35"/>
      <c r="V203" s="35"/>
      <c r="W203" s="35"/>
      <c r="X203" s="35"/>
      <c r="Y203" s="35"/>
      <c r="Z203" s="35"/>
      <c r="AA203" s="35"/>
      <c r="AB203" s="35"/>
      <c r="AC203" s="35"/>
      <c r="AD203" s="35"/>
      <c r="AE203" s="35"/>
      <c r="AR203" s="190" t="s">
        <v>166</v>
      </c>
      <c r="AT203" s="190" t="s">
        <v>161</v>
      </c>
      <c r="AU203" s="190" t="s">
        <v>77</v>
      </c>
      <c r="AY203" s="18" t="s">
        <v>159</v>
      </c>
      <c r="BE203" s="191">
        <f>IF(N203="základní",J203,0)</f>
        <v>0</v>
      </c>
      <c r="BF203" s="191">
        <f>IF(N203="snížená",J203,0)</f>
        <v>0</v>
      </c>
      <c r="BG203" s="191">
        <f>IF(N203="zákl. přenesená",J203,0)</f>
        <v>0</v>
      </c>
      <c r="BH203" s="191">
        <f>IF(N203="sníž. přenesená",J203,0)</f>
        <v>0</v>
      </c>
      <c r="BI203" s="191">
        <f>IF(N203="nulová",J203,0)</f>
        <v>0</v>
      </c>
      <c r="BJ203" s="18" t="s">
        <v>75</v>
      </c>
      <c r="BK203" s="191">
        <f>ROUND(I203*H203,2)</f>
        <v>0</v>
      </c>
      <c r="BL203" s="18" t="s">
        <v>166</v>
      </c>
      <c r="BM203" s="190" t="s">
        <v>1354</v>
      </c>
    </row>
    <row r="204" spans="1:65" s="2" customFormat="1" ht="24">
      <c r="A204" s="35"/>
      <c r="B204" s="36"/>
      <c r="C204" s="179" t="s">
        <v>380</v>
      </c>
      <c r="D204" s="179" t="s">
        <v>161</v>
      </c>
      <c r="E204" s="180" t="s">
        <v>1355</v>
      </c>
      <c r="F204" s="181" t="s">
        <v>1356</v>
      </c>
      <c r="G204" s="182" t="s">
        <v>1001</v>
      </c>
      <c r="H204" s="183">
        <v>96</v>
      </c>
      <c r="I204" s="184"/>
      <c r="J204" s="185">
        <f>ROUND(I204*H204,2)</f>
        <v>0</v>
      </c>
      <c r="K204" s="181" t="s">
        <v>19</v>
      </c>
      <c r="L204" s="40"/>
      <c r="M204" s="186" t="s">
        <v>19</v>
      </c>
      <c r="N204" s="187" t="s">
        <v>39</v>
      </c>
      <c r="O204" s="65"/>
      <c r="P204" s="188">
        <f>O204*H204</f>
        <v>0</v>
      </c>
      <c r="Q204" s="188">
        <v>0</v>
      </c>
      <c r="R204" s="188">
        <f>Q204*H204</f>
        <v>0</v>
      </c>
      <c r="S204" s="188">
        <v>0</v>
      </c>
      <c r="T204" s="189">
        <f>S204*H204</f>
        <v>0</v>
      </c>
      <c r="U204" s="35"/>
      <c r="V204" s="35"/>
      <c r="W204" s="35"/>
      <c r="X204" s="35"/>
      <c r="Y204" s="35"/>
      <c r="Z204" s="35"/>
      <c r="AA204" s="35"/>
      <c r="AB204" s="35"/>
      <c r="AC204" s="35"/>
      <c r="AD204" s="35"/>
      <c r="AE204" s="35"/>
      <c r="AR204" s="190" t="s">
        <v>166</v>
      </c>
      <c r="AT204" s="190" t="s">
        <v>161</v>
      </c>
      <c r="AU204" s="190" t="s">
        <v>77</v>
      </c>
      <c r="AY204" s="18" t="s">
        <v>159</v>
      </c>
      <c r="BE204" s="191">
        <f>IF(N204="základní",J204,0)</f>
        <v>0</v>
      </c>
      <c r="BF204" s="191">
        <f>IF(N204="snížená",J204,0)</f>
        <v>0</v>
      </c>
      <c r="BG204" s="191">
        <f>IF(N204="zákl. přenesená",J204,0)</f>
        <v>0</v>
      </c>
      <c r="BH204" s="191">
        <f>IF(N204="sníž. přenesená",J204,0)</f>
        <v>0</v>
      </c>
      <c r="BI204" s="191">
        <f>IF(N204="nulová",J204,0)</f>
        <v>0</v>
      </c>
      <c r="BJ204" s="18" t="s">
        <v>75</v>
      </c>
      <c r="BK204" s="191">
        <f>ROUND(I204*H204,2)</f>
        <v>0</v>
      </c>
      <c r="BL204" s="18" t="s">
        <v>166</v>
      </c>
      <c r="BM204" s="190" t="s">
        <v>1357</v>
      </c>
    </row>
    <row r="205" spans="1:65" s="2" customFormat="1" ht="24">
      <c r="A205" s="35"/>
      <c r="B205" s="36"/>
      <c r="C205" s="179" t="s">
        <v>386</v>
      </c>
      <c r="D205" s="179" t="s">
        <v>161</v>
      </c>
      <c r="E205" s="180" t="s">
        <v>1358</v>
      </c>
      <c r="F205" s="181" t="s">
        <v>1359</v>
      </c>
      <c r="G205" s="182" t="s">
        <v>1001</v>
      </c>
      <c r="H205" s="183">
        <v>114</v>
      </c>
      <c r="I205" s="184"/>
      <c r="J205" s="185">
        <f>ROUND(I205*H205,2)</f>
        <v>0</v>
      </c>
      <c r="K205" s="181" t="s">
        <v>19</v>
      </c>
      <c r="L205" s="40"/>
      <c r="M205" s="186" t="s">
        <v>19</v>
      </c>
      <c r="N205" s="187" t="s">
        <v>39</v>
      </c>
      <c r="O205" s="65"/>
      <c r="P205" s="188">
        <f>O205*H205</f>
        <v>0</v>
      </c>
      <c r="Q205" s="188">
        <v>0</v>
      </c>
      <c r="R205" s="188">
        <f>Q205*H205</f>
        <v>0</v>
      </c>
      <c r="S205" s="188">
        <v>0</v>
      </c>
      <c r="T205" s="189">
        <f>S205*H205</f>
        <v>0</v>
      </c>
      <c r="U205" s="35"/>
      <c r="V205" s="35"/>
      <c r="W205" s="35"/>
      <c r="X205" s="35"/>
      <c r="Y205" s="35"/>
      <c r="Z205" s="35"/>
      <c r="AA205" s="35"/>
      <c r="AB205" s="35"/>
      <c r="AC205" s="35"/>
      <c r="AD205" s="35"/>
      <c r="AE205" s="35"/>
      <c r="AR205" s="190" t="s">
        <v>166</v>
      </c>
      <c r="AT205" s="190" t="s">
        <v>161</v>
      </c>
      <c r="AU205" s="190" t="s">
        <v>77</v>
      </c>
      <c r="AY205" s="18" t="s">
        <v>159</v>
      </c>
      <c r="BE205" s="191">
        <f>IF(N205="základní",J205,0)</f>
        <v>0</v>
      </c>
      <c r="BF205" s="191">
        <f>IF(N205="snížená",J205,0)</f>
        <v>0</v>
      </c>
      <c r="BG205" s="191">
        <f>IF(N205="zákl. přenesená",J205,0)</f>
        <v>0</v>
      </c>
      <c r="BH205" s="191">
        <f>IF(N205="sníž. přenesená",J205,0)</f>
        <v>0</v>
      </c>
      <c r="BI205" s="191">
        <f>IF(N205="nulová",J205,0)</f>
        <v>0</v>
      </c>
      <c r="BJ205" s="18" t="s">
        <v>75</v>
      </c>
      <c r="BK205" s="191">
        <f>ROUND(I205*H205,2)</f>
        <v>0</v>
      </c>
      <c r="BL205" s="18" t="s">
        <v>166</v>
      </c>
      <c r="BM205" s="190" t="s">
        <v>1360</v>
      </c>
    </row>
    <row r="206" spans="1:65" s="12" customFormat="1" ht="22.9" customHeight="1">
      <c r="B206" s="163"/>
      <c r="C206" s="164"/>
      <c r="D206" s="165" t="s">
        <v>67</v>
      </c>
      <c r="E206" s="177" t="s">
        <v>509</v>
      </c>
      <c r="F206" s="177" t="s">
        <v>510</v>
      </c>
      <c r="G206" s="164"/>
      <c r="H206" s="164"/>
      <c r="I206" s="167"/>
      <c r="J206" s="178">
        <f>BK206</f>
        <v>0</v>
      </c>
      <c r="K206" s="164"/>
      <c r="L206" s="169"/>
      <c r="M206" s="170"/>
      <c r="N206" s="171"/>
      <c r="O206" s="171"/>
      <c r="P206" s="172">
        <f>P207</f>
        <v>0</v>
      </c>
      <c r="Q206" s="171"/>
      <c r="R206" s="172">
        <f>R207</f>
        <v>0</v>
      </c>
      <c r="S206" s="171"/>
      <c r="T206" s="173">
        <f>T207</f>
        <v>0</v>
      </c>
      <c r="AR206" s="174" t="s">
        <v>75</v>
      </c>
      <c r="AT206" s="175" t="s">
        <v>67</v>
      </c>
      <c r="AU206" s="175" t="s">
        <v>75</v>
      </c>
      <c r="AY206" s="174" t="s">
        <v>159</v>
      </c>
      <c r="BK206" s="176">
        <f>BK207</f>
        <v>0</v>
      </c>
    </row>
    <row r="207" spans="1:65" s="2" customFormat="1" ht="44.25" customHeight="1">
      <c r="A207" s="35"/>
      <c r="B207" s="36"/>
      <c r="C207" s="179" t="s">
        <v>391</v>
      </c>
      <c r="D207" s="179" t="s">
        <v>161</v>
      </c>
      <c r="E207" s="180" t="s">
        <v>525</v>
      </c>
      <c r="F207" s="181" t="s">
        <v>526</v>
      </c>
      <c r="G207" s="182" t="s">
        <v>199</v>
      </c>
      <c r="H207" s="183">
        <v>17.376999999999999</v>
      </c>
      <c r="I207" s="184"/>
      <c r="J207" s="185">
        <f>ROUND(I207*H207,2)</f>
        <v>0</v>
      </c>
      <c r="K207" s="181" t="s">
        <v>165</v>
      </c>
      <c r="L207" s="40"/>
      <c r="M207" s="186" t="s">
        <v>19</v>
      </c>
      <c r="N207" s="187" t="s">
        <v>39</v>
      </c>
      <c r="O207" s="65"/>
      <c r="P207" s="188">
        <f>O207*H207</f>
        <v>0</v>
      </c>
      <c r="Q207" s="188">
        <v>0</v>
      </c>
      <c r="R207" s="188">
        <f>Q207*H207</f>
        <v>0</v>
      </c>
      <c r="S207" s="188">
        <v>0</v>
      </c>
      <c r="T207" s="189">
        <f>S207*H207</f>
        <v>0</v>
      </c>
      <c r="U207" s="35"/>
      <c r="V207" s="35"/>
      <c r="W207" s="35"/>
      <c r="X207" s="35"/>
      <c r="Y207" s="35"/>
      <c r="Z207" s="35"/>
      <c r="AA207" s="35"/>
      <c r="AB207" s="35"/>
      <c r="AC207" s="35"/>
      <c r="AD207" s="35"/>
      <c r="AE207" s="35"/>
      <c r="AR207" s="190" t="s">
        <v>166</v>
      </c>
      <c r="AT207" s="190" t="s">
        <v>161</v>
      </c>
      <c r="AU207" s="190" t="s">
        <v>77</v>
      </c>
      <c r="AY207" s="18" t="s">
        <v>159</v>
      </c>
      <c r="BE207" s="191">
        <f>IF(N207="základní",J207,0)</f>
        <v>0</v>
      </c>
      <c r="BF207" s="191">
        <f>IF(N207="snížená",J207,0)</f>
        <v>0</v>
      </c>
      <c r="BG207" s="191">
        <f>IF(N207="zákl. přenesená",J207,0)</f>
        <v>0</v>
      </c>
      <c r="BH207" s="191">
        <f>IF(N207="sníž. přenesená",J207,0)</f>
        <v>0</v>
      </c>
      <c r="BI207" s="191">
        <f>IF(N207="nulová",J207,0)</f>
        <v>0</v>
      </c>
      <c r="BJ207" s="18" t="s">
        <v>75</v>
      </c>
      <c r="BK207" s="191">
        <f>ROUND(I207*H207,2)</f>
        <v>0</v>
      </c>
      <c r="BL207" s="18" t="s">
        <v>166</v>
      </c>
      <c r="BM207" s="190" t="s">
        <v>1361</v>
      </c>
    </row>
    <row r="208" spans="1:65" s="12" customFormat="1" ht="25.9" customHeight="1">
      <c r="B208" s="163"/>
      <c r="C208" s="164"/>
      <c r="D208" s="165" t="s">
        <v>67</v>
      </c>
      <c r="E208" s="166" t="s">
        <v>1362</v>
      </c>
      <c r="F208" s="166" t="s">
        <v>1363</v>
      </c>
      <c r="G208" s="164"/>
      <c r="H208" s="164"/>
      <c r="I208" s="167"/>
      <c r="J208" s="168">
        <f>BK208</f>
        <v>0</v>
      </c>
      <c r="K208" s="164"/>
      <c r="L208" s="169"/>
      <c r="M208" s="170"/>
      <c r="N208" s="171"/>
      <c r="O208" s="171"/>
      <c r="P208" s="172">
        <f>SUM(P209:P226)</f>
        <v>0</v>
      </c>
      <c r="Q208" s="171"/>
      <c r="R208" s="172">
        <f>SUM(R209:R226)</f>
        <v>0</v>
      </c>
      <c r="S208" s="171"/>
      <c r="T208" s="173">
        <f>SUM(T209:T226)</f>
        <v>0</v>
      </c>
      <c r="AR208" s="174" t="s">
        <v>75</v>
      </c>
      <c r="AT208" s="175" t="s">
        <v>67</v>
      </c>
      <c r="AU208" s="175" t="s">
        <v>68</v>
      </c>
      <c r="AY208" s="174" t="s">
        <v>159</v>
      </c>
      <c r="BK208" s="176">
        <f>SUM(BK209:BK226)</f>
        <v>0</v>
      </c>
    </row>
    <row r="209" spans="1:65" s="2" customFormat="1" ht="21.75" customHeight="1">
      <c r="A209" s="35"/>
      <c r="B209" s="36"/>
      <c r="C209" s="179" t="s">
        <v>396</v>
      </c>
      <c r="D209" s="179" t="s">
        <v>161</v>
      </c>
      <c r="E209" s="180" t="s">
        <v>1364</v>
      </c>
      <c r="F209" s="181" t="s">
        <v>1365</v>
      </c>
      <c r="G209" s="182" t="s">
        <v>1001</v>
      </c>
      <c r="H209" s="183">
        <v>64</v>
      </c>
      <c r="I209" s="184"/>
      <c r="J209" s="185">
        <f>ROUND(I209*H209,2)</f>
        <v>0</v>
      </c>
      <c r="K209" s="181" t="s">
        <v>19</v>
      </c>
      <c r="L209" s="40"/>
      <c r="M209" s="186" t="s">
        <v>19</v>
      </c>
      <c r="N209" s="187" t="s">
        <v>39</v>
      </c>
      <c r="O209" s="65"/>
      <c r="P209" s="188">
        <f>O209*H209</f>
        <v>0</v>
      </c>
      <c r="Q209" s="188">
        <v>0</v>
      </c>
      <c r="R209" s="188">
        <f>Q209*H209</f>
        <v>0</v>
      </c>
      <c r="S209" s="188">
        <v>0</v>
      </c>
      <c r="T209" s="189">
        <f>S209*H209</f>
        <v>0</v>
      </c>
      <c r="U209" s="35"/>
      <c r="V209" s="35"/>
      <c r="W209" s="35"/>
      <c r="X209" s="35"/>
      <c r="Y209" s="35"/>
      <c r="Z209" s="35"/>
      <c r="AA209" s="35"/>
      <c r="AB209" s="35"/>
      <c r="AC209" s="35"/>
      <c r="AD209" s="35"/>
      <c r="AE209" s="35"/>
      <c r="AR209" s="190" t="s">
        <v>166</v>
      </c>
      <c r="AT209" s="190" t="s">
        <v>161</v>
      </c>
      <c r="AU209" s="190" t="s">
        <v>75</v>
      </c>
      <c r="AY209" s="18" t="s">
        <v>159</v>
      </c>
      <c r="BE209" s="191">
        <f>IF(N209="základní",J209,0)</f>
        <v>0</v>
      </c>
      <c r="BF209" s="191">
        <f>IF(N209="snížená",J209,0)</f>
        <v>0</v>
      </c>
      <c r="BG209" s="191">
        <f>IF(N209="zákl. přenesená",J209,0)</f>
        <v>0</v>
      </c>
      <c r="BH209" s="191">
        <f>IF(N209="sníž. přenesená",J209,0)</f>
        <v>0</v>
      </c>
      <c r="BI209" s="191">
        <f>IF(N209="nulová",J209,0)</f>
        <v>0</v>
      </c>
      <c r="BJ209" s="18" t="s">
        <v>75</v>
      </c>
      <c r="BK209" s="191">
        <f>ROUND(I209*H209,2)</f>
        <v>0</v>
      </c>
      <c r="BL209" s="18" t="s">
        <v>166</v>
      </c>
      <c r="BM209" s="190" t="s">
        <v>1366</v>
      </c>
    </row>
    <row r="210" spans="1:65" s="2" customFormat="1" ht="24">
      <c r="A210" s="35"/>
      <c r="B210" s="36"/>
      <c r="C210" s="179" t="s">
        <v>400</v>
      </c>
      <c r="D210" s="179" t="s">
        <v>161</v>
      </c>
      <c r="E210" s="180" t="s">
        <v>1367</v>
      </c>
      <c r="F210" s="181" t="s">
        <v>1368</v>
      </c>
      <c r="G210" s="182" t="s">
        <v>178</v>
      </c>
      <c r="H210" s="183">
        <v>11.7</v>
      </c>
      <c r="I210" s="184"/>
      <c r="J210" s="185">
        <f>ROUND(I210*H210,2)</f>
        <v>0</v>
      </c>
      <c r="K210" s="181" t="s">
        <v>19</v>
      </c>
      <c r="L210" s="40"/>
      <c r="M210" s="186" t="s">
        <v>19</v>
      </c>
      <c r="N210" s="187" t="s">
        <v>39</v>
      </c>
      <c r="O210" s="65"/>
      <c r="P210" s="188">
        <f>O210*H210</f>
        <v>0</v>
      </c>
      <c r="Q210" s="188">
        <v>0</v>
      </c>
      <c r="R210" s="188">
        <f>Q210*H210</f>
        <v>0</v>
      </c>
      <c r="S210" s="188">
        <v>0</v>
      </c>
      <c r="T210" s="189">
        <f>S210*H210</f>
        <v>0</v>
      </c>
      <c r="U210" s="35"/>
      <c r="V210" s="35"/>
      <c r="W210" s="35"/>
      <c r="X210" s="35"/>
      <c r="Y210" s="35"/>
      <c r="Z210" s="35"/>
      <c r="AA210" s="35"/>
      <c r="AB210" s="35"/>
      <c r="AC210" s="35"/>
      <c r="AD210" s="35"/>
      <c r="AE210" s="35"/>
      <c r="AR210" s="190" t="s">
        <v>166</v>
      </c>
      <c r="AT210" s="190" t="s">
        <v>161</v>
      </c>
      <c r="AU210" s="190" t="s">
        <v>75</v>
      </c>
      <c r="AY210" s="18" t="s">
        <v>159</v>
      </c>
      <c r="BE210" s="191">
        <f>IF(N210="základní",J210,0)</f>
        <v>0</v>
      </c>
      <c r="BF210" s="191">
        <f>IF(N210="snížená",J210,0)</f>
        <v>0</v>
      </c>
      <c r="BG210" s="191">
        <f>IF(N210="zákl. přenesená",J210,0)</f>
        <v>0</v>
      </c>
      <c r="BH210" s="191">
        <f>IF(N210="sníž. přenesená",J210,0)</f>
        <v>0</v>
      </c>
      <c r="BI210" s="191">
        <f>IF(N210="nulová",J210,0)</f>
        <v>0</v>
      </c>
      <c r="BJ210" s="18" t="s">
        <v>75</v>
      </c>
      <c r="BK210" s="191">
        <f>ROUND(I210*H210,2)</f>
        <v>0</v>
      </c>
      <c r="BL210" s="18" t="s">
        <v>166</v>
      </c>
      <c r="BM210" s="190" t="s">
        <v>1369</v>
      </c>
    </row>
    <row r="211" spans="1:65" s="13" customFormat="1" ht="11.25">
      <c r="B211" s="192"/>
      <c r="C211" s="193"/>
      <c r="D211" s="194" t="s">
        <v>168</v>
      </c>
      <c r="E211" s="195" t="s">
        <v>19</v>
      </c>
      <c r="F211" s="196" t="s">
        <v>1370</v>
      </c>
      <c r="G211" s="193"/>
      <c r="H211" s="197">
        <v>11.7</v>
      </c>
      <c r="I211" s="198"/>
      <c r="J211" s="193"/>
      <c r="K211" s="193"/>
      <c r="L211" s="199"/>
      <c r="M211" s="200"/>
      <c r="N211" s="201"/>
      <c r="O211" s="201"/>
      <c r="P211" s="201"/>
      <c r="Q211" s="201"/>
      <c r="R211" s="201"/>
      <c r="S211" s="201"/>
      <c r="T211" s="202"/>
      <c r="AT211" s="203" t="s">
        <v>168</v>
      </c>
      <c r="AU211" s="203" t="s">
        <v>75</v>
      </c>
      <c r="AV211" s="13" t="s">
        <v>77</v>
      </c>
      <c r="AW211" s="13" t="s">
        <v>30</v>
      </c>
      <c r="AX211" s="13" t="s">
        <v>68</v>
      </c>
      <c r="AY211" s="203" t="s">
        <v>159</v>
      </c>
    </row>
    <row r="212" spans="1:65" s="14" customFormat="1" ht="11.25">
      <c r="B212" s="204"/>
      <c r="C212" s="205"/>
      <c r="D212" s="194" t="s">
        <v>168</v>
      </c>
      <c r="E212" s="206" t="s">
        <v>19</v>
      </c>
      <c r="F212" s="207" t="s">
        <v>171</v>
      </c>
      <c r="G212" s="205"/>
      <c r="H212" s="208">
        <v>11.7</v>
      </c>
      <c r="I212" s="209"/>
      <c r="J212" s="205"/>
      <c r="K212" s="205"/>
      <c r="L212" s="210"/>
      <c r="M212" s="211"/>
      <c r="N212" s="212"/>
      <c r="O212" s="212"/>
      <c r="P212" s="212"/>
      <c r="Q212" s="212"/>
      <c r="R212" s="212"/>
      <c r="S212" s="212"/>
      <c r="T212" s="213"/>
      <c r="AT212" s="214" t="s">
        <v>168</v>
      </c>
      <c r="AU212" s="214" t="s">
        <v>75</v>
      </c>
      <c r="AV212" s="14" t="s">
        <v>166</v>
      </c>
      <c r="AW212" s="14" t="s">
        <v>30</v>
      </c>
      <c r="AX212" s="14" t="s">
        <v>75</v>
      </c>
      <c r="AY212" s="214" t="s">
        <v>159</v>
      </c>
    </row>
    <row r="213" spans="1:65" s="2" customFormat="1" ht="24">
      <c r="A213" s="35"/>
      <c r="B213" s="36"/>
      <c r="C213" s="179" t="s">
        <v>404</v>
      </c>
      <c r="D213" s="179" t="s">
        <v>161</v>
      </c>
      <c r="E213" s="180" t="s">
        <v>1371</v>
      </c>
      <c r="F213" s="181" t="s">
        <v>1372</v>
      </c>
      <c r="G213" s="182" t="s">
        <v>1373</v>
      </c>
      <c r="H213" s="183">
        <v>60</v>
      </c>
      <c r="I213" s="184"/>
      <c r="J213" s="185">
        <f>ROUND(I213*H213,2)</f>
        <v>0</v>
      </c>
      <c r="K213" s="181" t="s">
        <v>19</v>
      </c>
      <c r="L213" s="40"/>
      <c r="M213" s="186" t="s">
        <v>19</v>
      </c>
      <c r="N213" s="187" t="s">
        <v>39</v>
      </c>
      <c r="O213" s="65"/>
      <c r="P213" s="188">
        <f>O213*H213</f>
        <v>0</v>
      </c>
      <c r="Q213" s="188">
        <v>0</v>
      </c>
      <c r="R213" s="188">
        <f>Q213*H213</f>
        <v>0</v>
      </c>
      <c r="S213" s="188">
        <v>0</v>
      </c>
      <c r="T213" s="189">
        <f>S213*H213</f>
        <v>0</v>
      </c>
      <c r="U213" s="35"/>
      <c r="V213" s="35"/>
      <c r="W213" s="35"/>
      <c r="X213" s="35"/>
      <c r="Y213" s="35"/>
      <c r="Z213" s="35"/>
      <c r="AA213" s="35"/>
      <c r="AB213" s="35"/>
      <c r="AC213" s="35"/>
      <c r="AD213" s="35"/>
      <c r="AE213" s="35"/>
      <c r="AR213" s="190" t="s">
        <v>166</v>
      </c>
      <c r="AT213" s="190" t="s">
        <v>161</v>
      </c>
      <c r="AU213" s="190" t="s">
        <v>75</v>
      </c>
      <c r="AY213" s="18" t="s">
        <v>159</v>
      </c>
      <c r="BE213" s="191">
        <f>IF(N213="základní",J213,0)</f>
        <v>0</v>
      </c>
      <c r="BF213" s="191">
        <f>IF(N213="snížená",J213,0)</f>
        <v>0</v>
      </c>
      <c r="BG213" s="191">
        <f>IF(N213="zákl. přenesená",J213,0)</f>
        <v>0</v>
      </c>
      <c r="BH213" s="191">
        <f>IF(N213="sníž. přenesená",J213,0)</f>
        <v>0</v>
      </c>
      <c r="BI213" s="191">
        <f>IF(N213="nulová",J213,0)</f>
        <v>0</v>
      </c>
      <c r="BJ213" s="18" t="s">
        <v>75</v>
      </c>
      <c r="BK213" s="191">
        <f>ROUND(I213*H213,2)</f>
        <v>0</v>
      </c>
      <c r="BL213" s="18" t="s">
        <v>166</v>
      </c>
      <c r="BM213" s="190" t="s">
        <v>1374</v>
      </c>
    </row>
    <row r="214" spans="1:65" s="2" customFormat="1" ht="24">
      <c r="A214" s="35"/>
      <c r="B214" s="36"/>
      <c r="C214" s="179" t="s">
        <v>408</v>
      </c>
      <c r="D214" s="179" t="s">
        <v>161</v>
      </c>
      <c r="E214" s="180" t="s">
        <v>1375</v>
      </c>
      <c r="F214" s="181" t="s">
        <v>1376</v>
      </c>
      <c r="G214" s="182" t="s">
        <v>1001</v>
      </c>
      <c r="H214" s="183">
        <v>28</v>
      </c>
      <c r="I214" s="184"/>
      <c r="J214" s="185">
        <f>ROUND(I214*H214,2)</f>
        <v>0</v>
      </c>
      <c r="K214" s="181" t="s">
        <v>19</v>
      </c>
      <c r="L214" s="40"/>
      <c r="M214" s="186" t="s">
        <v>19</v>
      </c>
      <c r="N214" s="187" t="s">
        <v>39</v>
      </c>
      <c r="O214" s="65"/>
      <c r="P214" s="188">
        <f>O214*H214</f>
        <v>0</v>
      </c>
      <c r="Q214" s="188">
        <v>0</v>
      </c>
      <c r="R214" s="188">
        <f>Q214*H214</f>
        <v>0</v>
      </c>
      <c r="S214" s="188">
        <v>0</v>
      </c>
      <c r="T214" s="189">
        <f>S214*H214</f>
        <v>0</v>
      </c>
      <c r="U214" s="35"/>
      <c r="V214" s="35"/>
      <c r="W214" s="35"/>
      <c r="X214" s="35"/>
      <c r="Y214" s="35"/>
      <c r="Z214" s="35"/>
      <c r="AA214" s="35"/>
      <c r="AB214" s="35"/>
      <c r="AC214" s="35"/>
      <c r="AD214" s="35"/>
      <c r="AE214" s="35"/>
      <c r="AR214" s="190" t="s">
        <v>166</v>
      </c>
      <c r="AT214" s="190" t="s">
        <v>161</v>
      </c>
      <c r="AU214" s="190" t="s">
        <v>75</v>
      </c>
      <c r="AY214" s="18" t="s">
        <v>159</v>
      </c>
      <c r="BE214" s="191">
        <f>IF(N214="základní",J214,0)</f>
        <v>0</v>
      </c>
      <c r="BF214" s="191">
        <f>IF(N214="snížená",J214,0)</f>
        <v>0</v>
      </c>
      <c r="BG214" s="191">
        <f>IF(N214="zákl. přenesená",J214,0)</f>
        <v>0</v>
      </c>
      <c r="BH214" s="191">
        <f>IF(N214="sníž. přenesená",J214,0)</f>
        <v>0</v>
      </c>
      <c r="BI214" s="191">
        <f>IF(N214="nulová",J214,0)</f>
        <v>0</v>
      </c>
      <c r="BJ214" s="18" t="s">
        <v>75</v>
      </c>
      <c r="BK214" s="191">
        <f>ROUND(I214*H214,2)</f>
        <v>0</v>
      </c>
      <c r="BL214" s="18" t="s">
        <v>166</v>
      </c>
      <c r="BM214" s="190" t="s">
        <v>1377</v>
      </c>
    </row>
    <row r="215" spans="1:65" s="2" customFormat="1" ht="44.25" customHeight="1">
      <c r="A215" s="35"/>
      <c r="B215" s="36"/>
      <c r="C215" s="179" t="s">
        <v>412</v>
      </c>
      <c r="D215" s="179" t="s">
        <v>161</v>
      </c>
      <c r="E215" s="180" t="s">
        <v>1378</v>
      </c>
      <c r="F215" s="181" t="s">
        <v>1379</v>
      </c>
      <c r="G215" s="182" t="s">
        <v>1001</v>
      </c>
      <c r="H215" s="183">
        <v>48</v>
      </c>
      <c r="I215" s="184"/>
      <c r="J215" s="185">
        <f>ROUND(I215*H215,2)</f>
        <v>0</v>
      </c>
      <c r="K215" s="181" t="s">
        <v>19</v>
      </c>
      <c r="L215" s="40"/>
      <c r="M215" s="186" t="s">
        <v>19</v>
      </c>
      <c r="N215" s="187" t="s">
        <v>39</v>
      </c>
      <c r="O215" s="65"/>
      <c r="P215" s="188">
        <f>O215*H215</f>
        <v>0</v>
      </c>
      <c r="Q215" s="188">
        <v>0</v>
      </c>
      <c r="R215" s="188">
        <f>Q215*H215</f>
        <v>0</v>
      </c>
      <c r="S215" s="188">
        <v>0</v>
      </c>
      <c r="T215" s="189">
        <f>S215*H215</f>
        <v>0</v>
      </c>
      <c r="U215" s="35"/>
      <c r="V215" s="35"/>
      <c r="W215" s="35"/>
      <c r="X215" s="35"/>
      <c r="Y215" s="35"/>
      <c r="Z215" s="35"/>
      <c r="AA215" s="35"/>
      <c r="AB215" s="35"/>
      <c r="AC215" s="35"/>
      <c r="AD215" s="35"/>
      <c r="AE215" s="35"/>
      <c r="AR215" s="190" t="s">
        <v>166</v>
      </c>
      <c r="AT215" s="190" t="s">
        <v>161</v>
      </c>
      <c r="AU215" s="190" t="s">
        <v>75</v>
      </c>
      <c r="AY215" s="18" t="s">
        <v>159</v>
      </c>
      <c r="BE215" s="191">
        <f>IF(N215="základní",J215,0)</f>
        <v>0</v>
      </c>
      <c r="BF215" s="191">
        <f>IF(N215="snížená",J215,0)</f>
        <v>0</v>
      </c>
      <c r="BG215" s="191">
        <f>IF(N215="zákl. přenesená",J215,0)</f>
        <v>0</v>
      </c>
      <c r="BH215" s="191">
        <f>IF(N215="sníž. přenesená",J215,0)</f>
        <v>0</v>
      </c>
      <c r="BI215" s="191">
        <f>IF(N215="nulová",J215,0)</f>
        <v>0</v>
      </c>
      <c r="BJ215" s="18" t="s">
        <v>75</v>
      </c>
      <c r="BK215" s="191">
        <f>ROUND(I215*H215,2)</f>
        <v>0</v>
      </c>
      <c r="BL215" s="18" t="s">
        <v>166</v>
      </c>
      <c r="BM215" s="190" t="s">
        <v>1380</v>
      </c>
    </row>
    <row r="216" spans="1:65" s="2" customFormat="1" ht="21.75" customHeight="1">
      <c r="A216" s="35"/>
      <c r="B216" s="36"/>
      <c r="C216" s="179" t="s">
        <v>417</v>
      </c>
      <c r="D216" s="179" t="s">
        <v>161</v>
      </c>
      <c r="E216" s="180" t="s">
        <v>1381</v>
      </c>
      <c r="F216" s="181" t="s">
        <v>1382</v>
      </c>
      <c r="G216" s="182" t="s">
        <v>1027</v>
      </c>
      <c r="H216" s="183">
        <v>2</v>
      </c>
      <c r="I216" s="184"/>
      <c r="J216" s="185">
        <f>ROUND(I216*H216,2)</f>
        <v>0</v>
      </c>
      <c r="K216" s="181" t="s">
        <v>19</v>
      </c>
      <c r="L216" s="40"/>
      <c r="M216" s="186" t="s">
        <v>19</v>
      </c>
      <c r="N216" s="187" t="s">
        <v>39</v>
      </c>
      <c r="O216" s="65"/>
      <c r="P216" s="188">
        <f>O216*H216</f>
        <v>0</v>
      </c>
      <c r="Q216" s="188">
        <v>0</v>
      </c>
      <c r="R216" s="188">
        <f>Q216*H216</f>
        <v>0</v>
      </c>
      <c r="S216" s="188">
        <v>0</v>
      </c>
      <c r="T216" s="189">
        <f>S216*H216</f>
        <v>0</v>
      </c>
      <c r="U216" s="35"/>
      <c r="V216" s="35"/>
      <c r="W216" s="35"/>
      <c r="X216" s="35"/>
      <c r="Y216" s="35"/>
      <c r="Z216" s="35"/>
      <c r="AA216" s="35"/>
      <c r="AB216" s="35"/>
      <c r="AC216" s="35"/>
      <c r="AD216" s="35"/>
      <c r="AE216" s="35"/>
      <c r="AR216" s="190" t="s">
        <v>166</v>
      </c>
      <c r="AT216" s="190" t="s">
        <v>161</v>
      </c>
      <c r="AU216" s="190" t="s">
        <v>75</v>
      </c>
      <c r="AY216" s="18" t="s">
        <v>159</v>
      </c>
      <c r="BE216" s="191">
        <f>IF(N216="základní",J216,0)</f>
        <v>0</v>
      </c>
      <c r="BF216" s="191">
        <f>IF(N216="snížená",J216,0)</f>
        <v>0</v>
      </c>
      <c r="BG216" s="191">
        <f>IF(N216="zákl. přenesená",J216,0)</f>
        <v>0</v>
      </c>
      <c r="BH216" s="191">
        <f>IF(N216="sníž. přenesená",J216,0)</f>
        <v>0</v>
      </c>
      <c r="BI216" s="191">
        <f>IF(N216="nulová",J216,0)</f>
        <v>0</v>
      </c>
      <c r="BJ216" s="18" t="s">
        <v>75</v>
      </c>
      <c r="BK216" s="191">
        <f>ROUND(I216*H216,2)</f>
        <v>0</v>
      </c>
      <c r="BL216" s="18" t="s">
        <v>166</v>
      </c>
      <c r="BM216" s="190" t="s">
        <v>1383</v>
      </c>
    </row>
    <row r="217" spans="1:65" s="13" customFormat="1" ht="11.25">
      <c r="B217" s="192"/>
      <c r="C217" s="193"/>
      <c r="D217" s="194" t="s">
        <v>168</v>
      </c>
      <c r="E217" s="195" t="s">
        <v>19</v>
      </c>
      <c r="F217" s="196" t="s">
        <v>77</v>
      </c>
      <c r="G217" s="193"/>
      <c r="H217" s="197">
        <v>2</v>
      </c>
      <c r="I217" s="198"/>
      <c r="J217" s="193"/>
      <c r="K217" s="193"/>
      <c r="L217" s="199"/>
      <c r="M217" s="200"/>
      <c r="N217" s="201"/>
      <c r="O217" s="201"/>
      <c r="P217" s="201"/>
      <c r="Q217" s="201"/>
      <c r="R217" s="201"/>
      <c r="S217" s="201"/>
      <c r="T217" s="202"/>
      <c r="AT217" s="203" t="s">
        <v>168</v>
      </c>
      <c r="AU217" s="203" t="s">
        <v>75</v>
      </c>
      <c r="AV217" s="13" t="s">
        <v>77</v>
      </c>
      <c r="AW217" s="13" t="s">
        <v>30</v>
      </c>
      <c r="AX217" s="13" t="s">
        <v>68</v>
      </c>
      <c r="AY217" s="203" t="s">
        <v>159</v>
      </c>
    </row>
    <row r="218" spans="1:65" s="14" customFormat="1" ht="11.25">
      <c r="B218" s="204"/>
      <c r="C218" s="205"/>
      <c r="D218" s="194" t="s">
        <v>168</v>
      </c>
      <c r="E218" s="206" t="s">
        <v>19</v>
      </c>
      <c r="F218" s="207" t="s">
        <v>171</v>
      </c>
      <c r="G218" s="205"/>
      <c r="H218" s="208">
        <v>2</v>
      </c>
      <c r="I218" s="209"/>
      <c r="J218" s="205"/>
      <c r="K218" s="205"/>
      <c r="L218" s="210"/>
      <c r="M218" s="211"/>
      <c r="N218" s="212"/>
      <c r="O218" s="212"/>
      <c r="P218" s="212"/>
      <c r="Q218" s="212"/>
      <c r="R218" s="212"/>
      <c r="S218" s="212"/>
      <c r="T218" s="213"/>
      <c r="AT218" s="214" t="s">
        <v>168</v>
      </c>
      <c r="AU218" s="214" t="s">
        <v>75</v>
      </c>
      <c r="AV218" s="14" t="s">
        <v>166</v>
      </c>
      <c r="AW218" s="14" t="s">
        <v>30</v>
      </c>
      <c r="AX218" s="14" t="s">
        <v>75</v>
      </c>
      <c r="AY218" s="214" t="s">
        <v>159</v>
      </c>
    </row>
    <row r="219" spans="1:65" s="2" customFormat="1" ht="24">
      <c r="A219" s="35"/>
      <c r="B219" s="36"/>
      <c r="C219" s="179" t="s">
        <v>421</v>
      </c>
      <c r="D219" s="179" t="s">
        <v>161</v>
      </c>
      <c r="E219" s="180" t="s">
        <v>1384</v>
      </c>
      <c r="F219" s="181" t="s">
        <v>1385</v>
      </c>
      <c r="G219" s="182" t="s">
        <v>1027</v>
      </c>
      <c r="H219" s="183">
        <v>12</v>
      </c>
      <c r="I219" s="184"/>
      <c r="J219" s="185">
        <f>ROUND(I219*H219,2)</f>
        <v>0</v>
      </c>
      <c r="K219" s="181" t="s">
        <v>19</v>
      </c>
      <c r="L219" s="40"/>
      <c r="M219" s="186" t="s">
        <v>19</v>
      </c>
      <c r="N219" s="187" t="s">
        <v>39</v>
      </c>
      <c r="O219" s="65"/>
      <c r="P219" s="188">
        <f>O219*H219</f>
        <v>0</v>
      </c>
      <c r="Q219" s="188">
        <v>0</v>
      </c>
      <c r="R219" s="188">
        <f>Q219*H219</f>
        <v>0</v>
      </c>
      <c r="S219" s="188">
        <v>0</v>
      </c>
      <c r="T219" s="189">
        <f>S219*H219</f>
        <v>0</v>
      </c>
      <c r="U219" s="35"/>
      <c r="V219" s="35"/>
      <c r="W219" s="35"/>
      <c r="X219" s="35"/>
      <c r="Y219" s="35"/>
      <c r="Z219" s="35"/>
      <c r="AA219" s="35"/>
      <c r="AB219" s="35"/>
      <c r="AC219" s="35"/>
      <c r="AD219" s="35"/>
      <c r="AE219" s="35"/>
      <c r="AR219" s="190" t="s">
        <v>166</v>
      </c>
      <c r="AT219" s="190" t="s">
        <v>161</v>
      </c>
      <c r="AU219" s="190" t="s">
        <v>75</v>
      </c>
      <c r="AY219" s="18" t="s">
        <v>159</v>
      </c>
      <c r="BE219" s="191">
        <f>IF(N219="základní",J219,0)</f>
        <v>0</v>
      </c>
      <c r="BF219" s="191">
        <f>IF(N219="snížená",J219,0)</f>
        <v>0</v>
      </c>
      <c r="BG219" s="191">
        <f>IF(N219="zákl. přenesená",J219,0)</f>
        <v>0</v>
      </c>
      <c r="BH219" s="191">
        <f>IF(N219="sníž. přenesená",J219,0)</f>
        <v>0</v>
      </c>
      <c r="BI219" s="191">
        <f>IF(N219="nulová",J219,0)</f>
        <v>0</v>
      </c>
      <c r="BJ219" s="18" t="s">
        <v>75</v>
      </c>
      <c r="BK219" s="191">
        <f>ROUND(I219*H219,2)</f>
        <v>0</v>
      </c>
      <c r="BL219" s="18" t="s">
        <v>166</v>
      </c>
      <c r="BM219" s="190" t="s">
        <v>1386</v>
      </c>
    </row>
    <row r="220" spans="1:65" s="2" customFormat="1" ht="24">
      <c r="A220" s="35"/>
      <c r="B220" s="36"/>
      <c r="C220" s="179" t="s">
        <v>425</v>
      </c>
      <c r="D220" s="179" t="s">
        <v>161</v>
      </c>
      <c r="E220" s="180" t="s">
        <v>1387</v>
      </c>
      <c r="F220" s="181" t="s">
        <v>1388</v>
      </c>
      <c r="G220" s="182" t="s">
        <v>1027</v>
      </c>
      <c r="H220" s="183">
        <v>1</v>
      </c>
      <c r="I220" s="184"/>
      <c r="J220" s="185">
        <f>ROUND(I220*H220,2)</f>
        <v>0</v>
      </c>
      <c r="K220" s="181" t="s">
        <v>19</v>
      </c>
      <c r="L220" s="40"/>
      <c r="M220" s="186" t="s">
        <v>19</v>
      </c>
      <c r="N220" s="187" t="s">
        <v>39</v>
      </c>
      <c r="O220" s="65"/>
      <c r="P220" s="188">
        <f>O220*H220</f>
        <v>0</v>
      </c>
      <c r="Q220" s="188">
        <v>0</v>
      </c>
      <c r="R220" s="188">
        <f>Q220*H220</f>
        <v>0</v>
      </c>
      <c r="S220" s="188">
        <v>0</v>
      </c>
      <c r="T220" s="189">
        <f>S220*H220</f>
        <v>0</v>
      </c>
      <c r="U220" s="35"/>
      <c r="V220" s="35"/>
      <c r="W220" s="35"/>
      <c r="X220" s="35"/>
      <c r="Y220" s="35"/>
      <c r="Z220" s="35"/>
      <c r="AA220" s="35"/>
      <c r="AB220" s="35"/>
      <c r="AC220" s="35"/>
      <c r="AD220" s="35"/>
      <c r="AE220" s="35"/>
      <c r="AR220" s="190" t="s">
        <v>166</v>
      </c>
      <c r="AT220" s="190" t="s">
        <v>161</v>
      </c>
      <c r="AU220" s="190" t="s">
        <v>75</v>
      </c>
      <c r="AY220" s="18" t="s">
        <v>159</v>
      </c>
      <c r="BE220" s="191">
        <f>IF(N220="základní",J220,0)</f>
        <v>0</v>
      </c>
      <c r="BF220" s="191">
        <f>IF(N220="snížená",J220,0)</f>
        <v>0</v>
      </c>
      <c r="BG220" s="191">
        <f>IF(N220="zákl. přenesená",J220,0)</f>
        <v>0</v>
      </c>
      <c r="BH220" s="191">
        <f>IF(N220="sníž. přenesená",J220,0)</f>
        <v>0</v>
      </c>
      <c r="BI220" s="191">
        <f>IF(N220="nulová",J220,0)</f>
        <v>0</v>
      </c>
      <c r="BJ220" s="18" t="s">
        <v>75</v>
      </c>
      <c r="BK220" s="191">
        <f>ROUND(I220*H220,2)</f>
        <v>0</v>
      </c>
      <c r="BL220" s="18" t="s">
        <v>166</v>
      </c>
      <c r="BM220" s="190" t="s">
        <v>1389</v>
      </c>
    </row>
    <row r="221" spans="1:65" s="2" customFormat="1" ht="24">
      <c r="A221" s="35"/>
      <c r="B221" s="36"/>
      <c r="C221" s="179" t="s">
        <v>429</v>
      </c>
      <c r="D221" s="179" t="s">
        <v>161</v>
      </c>
      <c r="E221" s="180" t="s">
        <v>1390</v>
      </c>
      <c r="F221" s="181" t="s">
        <v>1391</v>
      </c>
      <c r="G221" s="182" t="s">
        <v>223</v>
      </c>
      <c r="H221" s="183">
        <v>54.5</v>
      </c>
      <c r="I221" s="184"/>
      <c r="J221" s="185">
        <f>ROUND(I221*H221,2)</f>
        <v>0</v>
      </c>
      <c r="K221" s="181" t="s">
        <v>19</v>
      </c>
      <c r="L221" s="40"/>
      <c r="M221" s="186" t="s">
        <v>19</v>
      </c>
      <c r="N221" s="187" t="s">
        <v>39</v>
      </c>
      <c r="O221" s="65"/>
      <c r="P221" s="188">
        <f>O221*H221</f>
        <v>0</v>
      </c>
      <c r="Q221" s="188">
        <v>0</v>
      </c>
      <c r="R221" s="188">
        <f>Q221*H221</f>
        <v>0</v>
      </c>
      <c r="S221" s="188">
        <v>0</v>
      </c>
      <c r="T221" s="189">
        <f>S221*H221</f>
        <v>0</v>
      </c>
      <c r="U221" s="35"/>
      <c r="V221" s="35"/>
      <c r="W221" s="35"/>
      <c r="X221" s="35"/>
      <c r="Y221" s="35"/>
      <c r="Z221" s="35"/>
      <c r="AA221" s="35"/>
      <c r="AB221" s="35"/>
      <c r="AC221" s="35"/>
      <c r="AD221" s="35"/>
      <c r="AE221" s="35"/>
      <c r="AR221" s="190" t="s">
        <v>166</v>
      </c>
      <c r="AT221" s="190" t="s">
        <v>161</v>
      </c>
      <c r="AU221" s="190" t="s">
        <v>75</v>
      </c>
      <c r="AY221" s="18" t="s">
        <v>159</v>
      </c>
      <c r="BE221" s="191">
        <f>IF(N221="základní",J221,0)</f>
        <v>0</v>
      </c>
      <c r="BF221" s="191">
        <f>IF(N221="snížená",J221,0)</f>
        <v>0</v>
      </c>
      <c r="BG221" s="191">
        <f>IF(N221="zákl. přenesená",J221,0)</f>
        <v>0</v>
      </c>
      <c r="BH221" s="191">
        <f>IF(N221="sníž. přenesená",J221,0)</f>
        <v>0</v>
      </c>
      <c r="BI221" s="191">
        <f>IF(N221="nulová",J221,0)</f>
        <v>0</v>
      </c>
      <c r="BJ221" s="18" t="s">
        <v>75</v>
      </c>
      <c r="BK221" s="191">
        <f>ROUND(I221*H221,2)</f>
        <v>0</v>
      </c>
      <c r="BL221" s="18" t="s">
        <v>166</v>
      </c>
      <c r="BM221" s="190" t="s">
        <v>1392</v>
      </c>
    </row>
    <row r="222" spans="1:65" s="13" customFormat="1" ht="11.25">
      <c r="B222" s="192"/>
      <c r="C222" s="193"/>
      <c r="D222" s="194" t="s">
        <v>168</v>
      </c>
      <c r="E222" s="195" t="s">
        <v>19</v>
      </c>
      <c r="F222" s="196" t="s">
        <v>1393</v>
      </c>
      <c r="G222" s="193"/>
      <c r="H222" s="197">
        <v>54.5</v>
      </c>
      <c r="I222" s="198"/>
      <c r="J222" s="193"/>
      <c r="K222" s="193"/>
      <c r="L222" s="199"/>
      <c r="M222" s="200"/>
      <c r="N222" s="201"/>
      <c r="O222" s="201"/>
      <c r="P222" s="201"/>
      <c r="Q222" s="201"/>
      <c r="R222" s="201"/>
      <c r="S222" s="201"/>
      <c r="T222" s="202"/>
      <c r="AT222" s="203" t="s">
        <v>168</v>
      </c>
      <c r="AU222" s="203" t="s">
        <v>75</v>
      </c>
      <c r="AV222" s="13" t="s">
        <v>77</v>
      </c>
      <c r="AW222" s="13" t="s">
        <v>30</v>
      </c>
      <c r="AX222" s="13" t="s">
        <v>68</v>
      </c>
      <c r="AY222" s="203" t="s">
        <v>159</v>
      </c>
    </row>
    <row r="223" spans="1:65" s="14" customFormat="1" ht="11.25">
      <c r="B223" s="204"/>
      <c r="C223" s="205"/>
      <c r="D223" s="194" t="s">
        <v>168</v>
      </c>
      <c r="E223" s="206" t="s">
        <v>19</v>
      </c>
      <c r="F223" s="207" t="s">
        <v>171</v>
      </c>
      <c r="G223" s="205"/>
      <c r="H223" s="208">
        <v>54.5</v>
      </c>
      <c r="I223" s="209"/>
      <c r="J223" s="205"/>
      <c r="K223" s="205"/>
      <c r="L223" s="210"/>
      <c r="M223" s="211"/>
      <c r="N223" s="212"/>
      <c r="O223" s="212"/>
      <c r="P223" s="212"/>
      <c r="Q223" s="212"/>
      <c r="R223" s="212"/>
      <c r="S223" s="212"/>
      <c r="T223" s="213"/>
      <c r="AT223" s="214" t="s">
        <v>168</v>
      </c>
      <c r="AU223" s="214" t="s">
        <v>75</v>
      </c>
      <c r="AV223" s="14" t="s">
        <v>166</v>
      </c>
      <c r="AW223" s="14" t="s">
        <v>30</v>
      </c>
      <c r="AX223" s="14" t="s">
        <v>75</v>
      </c>
      <c r="AY223" s="214" t="s">
        <v>159</v>
      </c>
    </row>
    <row r="224" spans="1:65" s="2" customFormat="1" ht="24">
      <c r="A224" s="35"/>
      <c r="B224" s="36"/>
      <c r="C224" s="179" t="s">
        <v>434</v>
      </c>
      <c r="D224" s="179" t="s">
        <v>161</v>
      </c>
      <c r="E224" s="180" t="s">
        <v>1394</v>
      </c>
      <c r="F224" s="181" t="s">
        <v>1395</v>
      </c>
      <c r="G224" s="182" t="s">
        <v>1027</v>
      </c>
      <c r="H224" s="183">
        <v>11</v>
      </c>
      <c r="I224" s="184"/>
      <c r="J224" s="185">
        <f>ROUND(I224*H224,2)</f>
        <v>0</v>
      </c>
      <c r="K224" s="181" t="s">
        <v>19</v>
      </c>
      <c r="L224" s="40"/>
      <c r="M224" s="186" t="s">
        <v>19</v>
      </c>
      <c r="N224" s="187" t="s">
        <v>39</v>
      </c>
      <c r="O224" s="65"/>
      <c r="P224" s="188">
        <f>O224*H224</f>
        <v>0</v>
      </c>
      <c r="Q224" s="188">
        <v>0</v>
      </c>
      <c r="R224" s="188">
        <f>Q224*H224</f>
        <v>0</v>
      </c>
      <c r="S224" s="188">
        <v>0</v>
      </c>
      <c r="T224" s="189">
        <f>S224*H224</f>
        <v>0</v>
      </c>
      <c r="U224" s="35"/>
      <c r="V224" s="35"/>
      <c r="W224" s="35"/>
      <c r="X224" s="35"/>
      <c r="Y224" s="35"/>
      <c r="Z224" s="35"/>
      <c r="AA224" s="35"/>
      <c r="AB224" s="35"/>
      <c r="AC224" s="35"/>
      <c r="AD224" s="35"/>
      <c r="AE224" s="35"/>
      <c r="AR224" s="190" t="s">
        <v>166</v>
      </c>
      <c r="AT224" s="190" t="s">
        <v>161</v>
      </c>
      <c r="AU224" s="190" t="s">
        <v>75</v>
      </c>
      <c r="AY224" s="18" t="s">
        <v>159</v>
      </c>
      <c r="BE224" s="191">
        <f>IF(N224="základní",J224,0)</f>
        <v>0</v>
      </c>
      <c r="BF224" s="191">
        <f>IF(N224="snížená",J224,0)</f>
        <v>0</v>
      </c>
      <c r="BG224" s="191">
        <f>IF(N224="zákl. přenesená",J224,0)</f>
        <v>0</v>
      </c>
      <c r="BH224" s="191">
        <f>IF(N224="sníž. přenesená",J224,0)</f>
        <v>0</v>
      </c>
      <c r="BI224" s="191">
        <f>IF(N224="nulová",J224,0)</f>
        <v>0</v>
      </c>
      <c r="BJ224" s="18" t="s">
        <v>75</v>
      </c>
      <c r="BK224" s="191">
        <f>ROUND(I224*H224,2)</f>
        <v>0</v>
      </c>
      <c r="BL224" s="18" t="s">
        <v>166</v>
      </c>
      <c r="BM224" s="190" t="s">
        <v>1396</v>
      </c>
    </row>
    <row r="225" spans="1:65" s="2" customFormat="1" ht="24">
      <c r="A225" s="35"/>
      <c r="B225" s="36"/>
      <c r="C225" s="179" t="s">
        <v>439</v>
      </c>
      <c r="D225" s="179" t="s">
        <v>161</v>
      </c>
      <c r="E225" s="180" t="s">
        <v>1397</v>
      </c>
      <c r="F225" s="181" t="s">
        <v>1398</v>
      </c>
      <c r="G225" s="182" t="s">
        <v>223</v>
      </c>
      <c r="H225" s="183">
        <v>5.5</v>
      </c>
      <c r="I225" s="184"/>
      <c r="J225" s="185">
        <f>ROUND(I225*H225,2)</f>
        <v>0</v>
      </c>
      <c r="K225" s="181" t="s">
        <v>19</v>
      </c>
      <c r="L225" s="40"/>
      <c r="M225" s="186" t="s">
        <v>19</v>
      </c>
      <c r="N225" s="187" t="s">
        <v>39</v>
      </c>
      <c r="O225" s="65"/>
      <c r="P225" s="188">
        <f>O225*H225</f>
        <v>0</v>
      </c>
      <c r="Q225" s="188">
        <v>0</v>
      </c>
      <c r="R225" s="188">
        <f>Q225*H225</f>
        <v>0</v>
      </c>
      <c r="S225" s="188">
        <v>0</v>
      </c>
      <c r="T225" s="189">
        <f>S225*H225</f>
        <v>0</v>
      </c>
      <c r="U225" s="35"/>
      <c r="V225" s="35"/>
      <c r="W225" s="35"/>
      <c r="X225" s="35"/>
      <c r="Y225" s="35"/>
      <c r="Z225" s="35"/>
      <c r="AA225" s="35"/>
      <c r="AB225" s="35"/>
      <c r="AC225" s="35"/>
      <c r="AD225" s="35"/>
      <c r="AE225" s="35"/>
      <c r="AR225" s="190" t="s">
        <v>166</v>
      </c>
      <c r="AT225" s="190" t="s">
        <v>161</v>
      </c>
      <c r="AU225" s="190" t="s">
        <v>75</v>
      </c>
      <c r="AY225" s="18" t="s">
        <v>159</v>
      </c>
      <c r="BE225" s="191">
        <f>IF(N225="základní",J225,0)</f>
        <v>0</v>
      </c>
      <c r="BF225" s="191">
        <f>IF(N225="snížená",J225,0)</f>
        <v>0</v>
      </c>
      <c r="BG225" s="191">
        <f>IF(N225="zákl. přenesená",J225,0)</f>
        <v>0</v>
      </c>
      <c r="BH225" s="191">
        <f>IF(N225="sníž. přenesená",J225,0)</f>
        <v>0</v>
      </c>
      <c r="BI225" s="191">
        <f>IF(N225="nulová",J225,0)</f>
        <v>0</v>
      </c>
      <c r="BJ225" s="18" t="s">
        <v>75</v>
      </c>
      <c r="BK225" s="191">
        <f>ROUND(I225*H225,2)</f>
        <v>0</v>
      </c>
      <c r="BL225" s="18" t="s">
        <v>166</v>
      </c>
      <c r="BM225" s="190" t="s">
        <v>1399</v>
      </c>
    </row>
    <row r="226" spans="1:65" s="2" customFormat="1" ht="24">
      <c r="A226" s="35"/>
      <c r="B226" s="36"/>
      <c r="C226" s="179" t="s">
        <v>443</v>
      </c>
      <c r="D226" s="179" t="s">
        <v>161</v>
      </c>
      <c r="E226" s="180" t="s">
        <v>1400</v>
      </c>
      <c r="F226" s="181" t="s">
        <v>1401</v>
      </c>
      <c r="G226" s="182" t="s">
        <v>1027</v>
      </c>
      <c r="H226" s="183">
        <v>1</v>
      </c>
      <c r="I226" s="184"/>
      <c r="J226" s="185">
        <f>ROUND(I226*H226,2)</f>
        <v>0</v>
      </c>
      <c r="K226" s="181" t="s">
        <v>19</v>
      </c>
      <c r="L226" s="40"/>
      <c r="M226" s="186" t="s">
        <v>19</v>
      </c>
      <c r="N226" s="187" t="s">
        <v>39</v>
      </c>
      <c r="O226" s="65"/>
      <c r="P226" s="188">
        <f>O226*H226</f>
        <v>0</v>
      </c>
      <c r="Q226" s="188">
        <v>0</v>
      </c>
      <c r="R226" s="188">
        <f>Q226*H226</f>
        <v>0</v>
      </c>
      <c r="S226" s="188">
        <v>0</v>
      </c>
      <c r="T226" s="189">
        <f>S226*H226</f>
        <v>0</v>
      </c>
      <c r="U226" s="35"/>
      <c r="V226" s="35"/>
      <c r="W226" s="35"/>
      <c r="X226" s="35"/>
      <c r="Y226" s="35"/>
      <c r="Z226" s="35"/>
      <c r="AA226" s="35"/>
      <c r="AB226" s="35"/>
      <c r="AC226" s="35"/>
      <c r="AD226" s="35"/>
      <c r="AE226" s="35"/>
      <c r="AR226" s="190" t="s">
        <v>166</v>
      </c>
      <c r="AT226" s="190" t="s">
        <v>161</v>
      </c>
      <c r="AU226" s="190" t="s">
        <v>75</v>
      </c>
      <c r="AY226" s="18" t="s">
        <v>159</v>
      </c>
      <c r="BE226" s="191">
        <f>IF(N226="základní",J226,0)</f>
        <v>0</v>
      </c>
      <c r="BF226" s="191">
        <f>IF(N226="snížená",J226,0)</f>
        <v>0</v>
      </c>
      <c r="BG226" s="191">
        <f>IF(N226="zákl. přenesená",J226,0)</f>
        <v>0</v>
      </c>
      <c r="BH226" s="191">
        <f>IF(N226="sníž. přenesená",J226,0)</f>
        <v>0</v>
      </c>
      <c r="BI226" s="191">
        <f>IF(N226="nulová",J226,0)</f>
        <v>0</v>
      </c>
      <c r="BJ226" s="18" t="s">
        <v>75</v>
      </c>
      <c r="BK226" s="191">
        <f>ROUND(I226*H226,2)</f>
        <v>0</v>
      </c>
      <c r="BL226" s="18" t="s">
        <v>166</v>
      </c>
      <c r="BM226" s="190" t="s">
        <v>1402</v>
      </c>
    </row>
    <row r="227" spans="1:65" s="12" customFormat="1" ht="25.9" customHeight="1">
      <c r="B227" s="163"/>
      <c r="C227" s="164"/>
      <c r="D227" s="165" t="s">
        <v>67</v>
      </c>
      <c r="E227" s="166" t="s">
        <v>1403</v>
      </c>
      <c r="F227" s="166" t="s">
        <v>1404</v>
      </c>
      <c r="G227" s="164"/>
      <c r="H227" s="164"/>
      <c r="I227" s="167"/>
      <c r="J227" s="168">
        <f>BK227</f>
        <v>0</v>
      </c>
      <c r="K227" s="164"/>
      <c r="L227" s="169"/>
      <c r="M227" s="170"/>
      <c r="N227" s="171"/>
      <c r="O227" s="171"/>
      <c r="P227" s="172">
        <f>SUM(P228:P232)</f>
        <v>0</v>
      </c>
      <c r="Q227" s="171"/>
      <c r="R227" s="172">
        <f>SUM(R228:R232)</f>
        <v>0</v>
      </c>
      <c r="S227" s="171"/>
      <c r="T227" s="173">
        <f>SUM(T228:T232)</f>
        <v>0</v>
      </c>
      <c r="AR227" s="174" t="s">
        <v>75</v>
      </c>
      <c r="AT227" s="175" t="s">
        <v>67</v>
      </c>
      <c r="AU227" s="175" t="s">
        <v>68</v>
      </c>
      <c r="AY227" s="174" t="s">
        <v>159</v>
      </c>
      <c r="BK227" s="176">
        <f>SUM(BK228:BK232)</f>
        <v>0</v>
      </c>
    </row>
    <row r="228" spans="1:65" s="2" customFormat="1" ht="16.5" customHeight="1">
      <c r="A228" s="35"/>
      <c r="B228" s="36"/>
      <c r="C228" s="179" t="s">
        <v>447</v>
      </c>
      <c r="D228" s="179" t="s">
        <v>161</v>
      </c>
      <c r="E228" s="180" t="s">
        <v>1405</v>
      </c>
      <c r="F228" s="181" t="s">
        <v>1406</v>
      </c>
      <c r="G228" s="182" t="s">
        <v>1001</v>
      </c>
      <c r="H228" s="183">
        <v>64</v>
      </c>
      <c r="I228" s="184"/>
      <c r="J228" s="185">
        <f>ROUND(I228*H228,2)</f>
        <v>0</v>
      </c>
      <c r="K228" s="181" t="s">
        <v>19</v>
      </c>
      <c r="L228" s="40"/>
      <c r="M228" s="186" t="s">
        <v>19</v>
      </c>
      <c r="N228" s="187" t="s">
        <v>39</v>
      </c>
      <c r="O228" s="65"/>
      <c r="P228" s="188">
        <f>O228*H228</f>
        <v>0</v>
      </c>
      <c r="Q228" s="188">
        <v>0</v>
      </c>
      <c r="R228" s="188">
        <f>Q228*H228</f>
        <v>0</v>
      </c>
      <c r="S228" s="188">
        <v>0</v>
      </c>
      <c r="T228" s="189">
        <f>S228*H228</f>
        <v>0</v>
      </c>
      <c r="U228" s="35"/>
      <c r="V228" s="35"/>
      <c r="W228" s="35"/>
      <c r="X228" s="35"/>
      <c r="Y228" s="35"/>
      <c r="Z228" s="35"/>
      <c r="AA228" s="35"/>
      <c r="AB228" s="35"/>
      <c r="AC228" s="35"/>
      <c r="AD228" s="35"/>
      <c r="AE228" s="35"/>
      <c r="AR228" s="190" t="s">
        <v>166</v>
      </c>
      <c r="AT228" s="190" t="s">
        <v>161</v>
      </c>
      <c r="AU228" s="190" t="s">
        <v>75</v>
      </c>
      <c r="AY228" s="18" t="s">
        <v>159</v>
      </c>
      <c r="BE228" s="191">
        <f>IF(N228="základní",J228,0)</f>
        <v>0</v>
      </c>
      <c r="BF228" s="191">
        <f>IF(N228="snížená",J228,0)</f>
        <v>0</v>
      </c>
      <c r="BG228" s="191">
        <f>IF(N228="zákl. přenesená",J228,0)</f>
        <v>0</v>
      </c>
      <c r="BH228" s="191">
        <f>IF(N228="sníž. přenesená",J228,0)</f>
        <v>0</v>
      </c>
      <c r="BI228" s="191">
        <f>IF(N228="nulová",J228,0)</f>
        <v>0</v>
      </c>
      <c r="BJ228" s="18" t="s">
        <v>75</v>
      </c>
      <c r="BK228" s="191">
        <f>ROUND(I228*H228,2)</f>
        <v>0</v>
      </c>
      <c r="BL228" s="18" t="s">
        <v>166</v>
      </c>
      <c r="BM228" s="190" t="s">
        <v>1407</v>
      </c>
    </row>
    <row r="229" spans="1:65" s="2" customFormat="1" ht="16.5" customHeight="1">
      <c r="A229" s="35"/>
      <c r="B229" s="36"/>
      <c r="C229" s="179" t="s">
        <v>452</v>
      </c>
      <c r="D229" s="179" t="s">
        <v>161</v>
      </c>
      <c r="E229" s="180" t="s">
        <v>1408</v>
      </c>
      <c r="F229" s="181" t="s">
        <v>1409</v>
      </c>
      <c r="G229" s="182" t="s">
        <v>1001</v>
      </c>
      <c r="H229" s="183">
        <v>38</v>
      </c>
      <c r="I229" s="184"/>
      <c r="J229" s="185">
        <f>ROUND(I229*H229,2)</f>
        <v>0</v>
      </c>
      <c r="K229" s="181" t="s">
        <v>19</v>
      </c>
      <c r="L229" s="40"/>
      <c r="M229" s="186" t="s">
        <v>19</v>
      </c>
      <c r="N229" s="187" t="s">
        <v>39</v>
      </c>
      <c r="O229" s="65"/>
      <c r="P229" s="188">
        <f>O229*H229</f>
        <v>0</v>
      </c>
      <c r="Q229" s="188">
        <v>0</v>
      </c>
      <c r="R229" s="188">
        <f>Q229*H229</f>
        <v>0</v>
      </c>
      <c r="S229" s="188">
        <v>0</v>
      </c>
      <c r="T229" s="189">
        <f>S229*H229</f>
        <v>0</v>
      </c>
      <c r="U229" s="35"/>
      <c r="V229" s="35"/>
      <c r="W229" s="35"/>
      <c r="X229" s="35"/>
      <c r="Y229" s="35"/>
      <c r="Z229" s="35"/>
      <c r="AA229" s="35"/>
      <c r="AB229" s="35"/>
      <c r="AC229" s="35"/>
      <c r="AD229" s="35"/>
      <c r="AE229" s="35"/>
      <c r="AR229" s="190" t="s">
        <v>166</v>
      </c>
      <c r="AT229" s="190" t="s">
        <v>161</v>
      </c>
      <c r="AU229" s="190" t="s">
        <v>75</v>
      </c>
      <c r="AY229" s="18" t="s">
        <v>159</v>
      </c>
      <c r="BE229" s="191">
        <f>IF(N229="základní",J229,0)</f>
        <v>0</v>
      </c>
      <c r="BF229" s="191">
        <f>IF(N229="snížená",J229,0)</f>
        <v>0</v>
      </c>
      <c r="BG229" s="191">
        <f>IF(N229="zákl. přenesená",J229,0)</f>
        <v>0</v>
      </c>
      <c r="BH229" s="191">
        <f>IF(N229="sníž. přenesená",J229,0)</f>
        <v>0</v>
      </c>
      <c r="BI229" s="191">
        <f>IF(N229="nulová",J229,0)</f>
        <v>0</v>
      </c>
      <c r="BJ229" s="18" t="s">
        <v>75</v>
      </c>
      <c r="BK229" s="191">
        <f>ROUND(I229*H229,2)</f>
        <v>0</v>
      </c>
      <c r="BL229" s="18" t="s">
        <v>166</v>
      </c>
      <c r="BM229" s="190" t="s">
        <v>1410</v>
      </c>
    </row>
    <row r="230" spans="1:65" s="2" customFormat="1" ht="16.5" customHeight="1">
      <c r="A230" s="35"/>
      <c r="B230" s="36"/>
      <c r="C230" s="179" t="s">
        <v>456</v>
      </c>
      <c r="D230" s="179" t="s">
        <v>161</v>
      </c>
      <c r="E230" s="180" t="s">
        <v>1411</v>
      </c>
      <c r="F230" s="181" t="s">
        <v>1412</v>
      </c>
      <c r="G230" s="182" t="s">
        <v>1001</v>
      </c>
      <c r="H230" s="183">
        <v>22</v>
      </c>
      <c r="I230" s="184"/>
      <c r="J230" s="185">
        <f>ROUND(I230*H230,2)</f>
        <v>0</v>
      </c>
      <c r="K230" s="181" t="s">
        <v>19</v>
      </c>
      <c r="L230" s="40"/>
      <c r="M230" s="186" t="s">
        <v>19</v>
      </c>
      <c r="N230" s="187" t="s">
        <v>39</v>
      </c>
      <c r="O230" s="65"/>
      <c r="P230" s="188">
        <f>O230*H230</f>
        <v>0</v>
      </c>
      <c r="Q230" s="188">
        <v>0</v>
      </c>
      <c r="R230" s="188">
        <f>Q230*H230</f>
        <v>0</v>
      </c>
      <c r="S230" s="188">
        <v>0</v>
      </c>
      <c r="T230" s="189">
        <f>S230*H230</f>
        <v>0</v>
      </c>
      <c r="U230" s="35"/>
      <c r="V230" s="35"/>
      <c r="W230" s="35"/>
      <c r="X230" s="35"/>
      <c r="Y230" s="35"/>
      <c r="Z230" s="35"/>
      <c r="AA230" s="35"/>
      <c r="AB230" s="35"/>
      <c r="AC230" s="35"/>
      <c r="AD230" s="35"/>
      <c r="AE230" s="35"/>
      <c r="AR230" s="190" t="s">
        <v>166</v>
      </c>
      <c r="AT230" s="190" t="s">
        <v>161</v>
      </c>
      <c r="AU230" s="190" t="s">
        <v>75</v>
      </c>
      <c r="AY230" s="18" t="s">
        <v>159</v>
      </c>
      <c r="BE230" s="191">
        <f>IF(N230="základní",J230,0)</f>
        <v>0</v>
      </c>
      <c r="BF230" s="191">
        <f>IF(N230="snížená",J230,0)</f>
        <v>0</v>
      </c>
      <c r="BG230" s="191">
        <f>IF(N230="zákl. přenesená",J230,0)</f>
        <v>0</v>
      </c>
      <c r="BH230" s="191">
        <f>IF(N230="sníž. přenesená",J230,0)</f>
        <v>0</v>
      </c>
      <c r="BI230" s="191">
        <f>IF(N230="nulová",J230,0)</f>
        <v>0</v>
      </c>
      <c r="BJ230" s="18" t="s">
        <v>75</v>
      </c>
      <c r="BK230" s="191">
        <f>ROUND(I230*H230,2)</f>
        <v>0</v>
      </c>
      <c r="BL230" s="18" t="s">
        <v>166</v>
      </c>
      <c r="BM230" s="190" t="s">
        <v>1413</v>
      </c>
    </row>
    <row r="231" spans="1:65" s="2" customFormat="1" ht="16.5" customHeight="1">
      <c r="A231" s="35"/>
      <c r="B231" s="36"/>
      <c r="C231" s="179" t="s">
        <v>461</v>
      </c>
      <c r="D231" s="179" t="s">
        <v>161</v>
      </c>
      <c r="E231" s="180" t="s">
        <v>1414</v>
      </c>
      <c r="F231" s="181" t="s">
        <v>1415</v>
      </c>
      <c r="G231" s="182" t="s">
        <v>1001</v>
      </c>
      <c r="H231" s="183">
        <v>22</v>
      </c>
      <c r="I231" s="184"/>
      <c r="J231" s="185">
        <f>ROUND(I231*H231,2)</f>
        <v>0</v>
      </c>
      <c r="K231" s="181" t="s">
        <v>19</v>
      </c>
      <c r="L231" s="40"/>
      <c r="M231" s="186" t="s">
        <v>19</v>
      </c>
      <c r="N231" s="187" t="s">
        <v>39</v>
      </c>
      <c r="O231" s="65"/>
      <c r="P231" s="188">
        <f>O231*H231</f>
        <v>0</v>
      </c>
      <c r="Q231" s="188">
        <v>0</v>
      </c>
      <c r="R231" s="188">
        <f>Q231*H231</f>
        <v>0</v>
      </c>
      <c r="S231" s="188">
        <v>0</v>
      </c>
      <c r="T231" s="189">
        <f>S231*H231</f>
        <v>0</v>
      </c>
      <c r="U231" s="35"/>
      <c r="V231" s="35"/>
      <c r="W231" s="35"/>
      <c r="X231" s="35"/>
      <c r="Y231" s="35"/>
      <c r="Z231" s="35"/>
      <c r="AA231" s="35"/>
      <c r="AB231" s="35"/>
      <c r="AC231" s="35"/>
      <c r="AD231" s="35"/>
      <c r="AE231" s="35"/>
      <c r="AR231" s="190" t="s">
        <v>166</v>
      </c>
      <c r="AT231" s="190" t="s">
        <v>161</v>
      </c>
      <c r="AU231" s="190" t="s">
        <v>75</v>
      </c>
      <c r="AY231" s="18" t="s">
        <v>159</v>
      </c>
      <c r="BE231" s="191">
        <f>IF(N231="základní",J231,0)</f>
        <v>0</v>
      </c>
      <c r="BF231" s="191">
        <f>IF(N231="snížená",J231,0)</f>
        <v>0</v>
      </c>
      <c r="BG231" s="191">
        <f>IF(N231="zákl. přenesená",J231,0)</f>
        <v>0</v>
      </c>
      <c r="BH231" s="191">
        <f>IF(N231="sníž. přenesená",J231,0)</f>
        <v>0</v>
      </c>
      <c r="BI231" s="191">
        <f>IF(N231="nulová",J231,0)</f>
        <v>0</v>
      </c>
      <c r="BJ231" s="18" t="s">
        <v>75</v>
      </c>
      <c r="BK231" s="191">
        <f>ROUND(I231*H231,2)</f>
        <v>0</v>
      </c>
      <c r="BL231" s="18" t="s">
        <v>166</v>
      </c>
      <c r="BM231" s="190" t="s">
        <v>1416</v>
      </c>
    </row>
    <row r="232" spans="1:65" s="2" customFormat="1" ht="21.75" customHeight="1">
      <c r="A232" s="35"/>
      <c r="B232" s="36"/>
      <c r="C232" s="179" t="s">
        <v>466</v>
      </c>
      <c r="D232" s="179" t="s">
        <v>161</v>
      </c>
      <c r="E232" s="180" t="s">
        <v>1417</v>
      </c>
      <c r="F232" s="181" t="s">
        <v>1418</v>
      </c>
      <c r="G232" s="182" t="s">
        <v>1419</v>
      </c>
      <c r="H232" s="246"/>
      <c r="I232" s="184"/>
      <c r="J232" s="185">
        <f>ROUND(I232*H232,2)</f>
        <v>0</v>
      </c>
      <c r="K232" s="181" t="s">
        <v>19</v>
      </c>
      <c r="L232" s="40"/>
      <c r="M232" s="186" t="s">
        <v>19</v>
      </c>
      <c r="N232" s="187" t="s">
        <v>39</v>
      </c>
      <c r="O232" s="65"/>
      <c r="P232" s="188">
        <f>O232*H232</f>
        <v>0</v>
      </c>
      <c r="Q232" s="188">
        <v>0</v>
      </c>
      <c r="R232" s="188">
        <f>Q232*H232</f>
        <v>0</v>
      </c>
      <c r="S232" s="188">
        <v>0</v>
      </c>
      <c r="T232" s="189">
        <f>S232*H232</f>
        <v>0</v>
      </c>
      <c r="U232" s="35"/>
      <c r="V232" s="35"/>
      <c r="W232" s="35"/>
      <c r="X232" s="35"/>
      <c r="Y232" s="35"/>
      <c r="Z232" s="35"/>
      <c r="AA232" s="35"/>
      <c r="AB232" s="35"/>
      <c r="AC232" s="35"/>
      <c r="AD232" s="35"/>
      <c r="AE232" s="35"/>
      <c r="AR232" s="190" t="s">
        <v>166</v>
      </c>
      <c r="AT232" s="190" t="s">
        <v>161</v>
      </c>
      <c r="AU232" s="190" t="s">
        <v>75</v>
      </c>
      <c r="AY232" s="18" t="s">
        <v>159</v>
      </c>
      <c r="BE232" s="191">
        <f>IF(N232="základní",J232,0)</f>
        <v>0</v>
      </c>
      <c r="BF232" s="191">
        <f>IF(N232="snížená",J232,0)</f>
        <v>0</v>
      </c>
      <c r="BG232" s="191">
        <f>IF(N232="zákl. přenesená",J232,0)</f>
        <v>0</v>
      </c>
      <c r="BH232" s="191">
        <f>IF(N232="sníž. přenesená",J232,0)</f>
        <v>0</v>
      </c>
      <c r="BI232" s="191">
        <f>IF(N232="nulová",J232,0)</f>
        <v>0</v>
      </c>
      <c r="BJ232" s="18" t="s">
        <v>75</v>
      </c>
      <c r="BK232" s="191">
        <f>ROUND(I232*H232,2)</f>
        <v>0</v>
      </c>
      <c r="BL232" s="18" t="s">
        <v>166</v>
      </c>
      <c r="BM232" s="190" t="s">
        <v>1420</v>
      </c>
    </row>
    <row r="233" spans="1:65" s="12" customFormat="1" ht="25.9" customHeight="1">
      <c r="B233" s="163"/>
      <c r="C233" s="164"/>
      <c r="D233" s="165" t="s">
        <v>67</v>
      </c>
      <c r="E233" s="166" t="s">
        <v>1421</v>
      </c>
      <c r="F233" s="166" t="s">
        <v>1422</v>
      </c>
      <c r="G233" s="164"/>
      <c r="H233" s="164"/>
      <c r="I233" s="167"/>
      <c r="J233" s="168">
        <f>BK233</f>
        <v>0</v>
      </c>
      <c r="K233" s="164"/>
      <c r="L233" s="169"/>
      <c r="M233" s="170"/>
      <c r="N233" s="171"/>
      <c r="O233" s="171"/>
      <c r="P233" s="172">
        <f>SUM(P234:P236)</f>
        <v>0</v>
      </c>
      <c r="Q233" s="171"/>
      <c r="R233" s="172">
        <f>SUM(R234:R236)</f>
        <v>0</v>
      </c>
      <c r="S233" s="171"/>
      <c r="T233" s="173">
        <f>SUM(T234:T236)</f>
        <v>0</v>
      </c>
      <c r="AR233" s="174" t="s">
        <v>75</v>
      </c>
      <c r="AT233" s="175" t="s">
        <v>67</v>
      </c>
      <c r="AU233" s="175" t="s">
        <v>68</v>
      </c>
      <c r="AY233" s="174" t="s">
        <v>159</v>
      </c>
      <c r="BK233" s="176">
        <f>SUM(BK234:BK236)</f>
        <v>0</v>
      </c>
    </row>
    <row r="234" spans="1:65" s="2" customFormat="1" ht="16.5" customHeight="1">
      <c r="A234" s="35"/>
      <c r="B234" s="36"/>
      <c r="C234" s="179" t="s">
        <v>476</v>
      </c>
      <c r="D234" s="179" t="s">
        <v>161</v>
      </c>
      <c r="E234" s="180" t="s">
        <v>1423</v>
      </c>
      <c r="F234" s="181" t="s">
        <v>1424</v>
      </c>
      <c r="G234" s="182" t="s">
        <v>1001</v>
      </c>
      <c r="H234" s="183">
        <v>42</v>
      </c>
      <c r="I234" s="184"/>
      <c r="J234" s="185">
        <f>ROUND(I234*H234,2)</f>
        <v>0</v>
      </c>
      <c r="K234" s="181" t="s">
        <v>19</v>
      </c>
      <c r="L234" s="40"/>
      <c r="M234" s="186" t="s">
        <v>19</v>
      </c>
      <c r="N234" s="187" t="s">
        <v>39</v>
      </c>
      <c r="O234" s="65"/>
      <c r="P234" s="188">
        <f>O234*H234</f>
        <v>0</v>
      </c>
      <c r="Q234" s="188">
        <v>0</v>
      </c>
      <c r="R234" s="188">
        <f>Q234*H234</f>
        <v>0</v>
      </c>
      <c r="S234" s="188">
        <v>0</v>
      </c>
      <c r="T234" s="189">
        <f>S234*H234</f>
        <v>0</v>
      </c>
      <c r="U234" s="35"/>
      <c r="V234" s="35"/>
      <c r="W234" s="35"/>
      <c r="X234" s="35"/>
      <c r="Y234" s="35"/>
      <c r="Z234" s="35"/>
      <c r="AA234" s="35"/>
      <c r="AB234" s="35"/>
      <c r="AC234" s="35"/>
      <c r="AD234" s="35"/>
      <c r="AE234" s="35"/>
      <c r="AR234" s="190" t="s">
        <v>166</v>
      </c>
      <c r="AT234" s="190" t="s">
        <v>161</v>
      </c>
      <c r="AU234" s="190" t="s">
        <v>75</v>
      </c>
      <c r="AY234" s="18" t="s">
        <v>159</v>
      </c>
      <c r="BE234" s="191">
        <f>IF(N234="základní",J234,0)</f>
        <v>0</v>
      </c>
      <c r="BF234" s="191">
        <f>IF(N234="snížená",J234,0)</f>
        <v>0</v>
      </c>
      <c r="BG234" s="191">
        <f>IF(N234="zákl. přenesená",J234,0)</f>
        <v>0</v>
      </c>
      <c r="BH234" s="191">
        <f>IF(N234="sníž. přenesená",J234,0)</f>
        <v>0</v>
      </c>
      <c r="BI234" s="191">
        <f>IF(N234="nulová",J234,0)</f>
        <v>0</v>
      </c>
      <c r="BJ234" s="18" t="s">
        <v>75</v>
      </c>
      <c r="BK234" s="191">
        <f>ROUND(I234*H234,2)</f>
        <v>0</v>
      </c>
      <c r="BL234" s="18" t="s">
        <v>166</v>
      </c>
      <c r="BM234" s="190" t="s">
        <v>1425</v>
      </c>
    </row>
    <row r="235" spans="1:65" s="2" customFormat="1" ht="16.5" customHeight="1">
      <c r="A235" s="35"/>
      <c r="B235" s="36"/>
      <c r="C235" s="179" t="s">
        <v>480</v>
      </c>
      <c r="D235" s="179" t="s">
        <v>161</v>
      </c>
      <c r="E235" s="180" t="s">
        <v>1426</v>
      </c>
      <c r="F235" s="181" t="s">
        <v>1427</v>
      </c>
      <c r="G235" s="182" t="s">
        <v>1001</v>
      </c>
      <c r="H235" s="183">
        <v>38</v>
      </c>
      <c r="I235" s="184"/>
      <c r="J235" s="185">
        <f>ROUND(I235*H235,2)</f>
        <v>0</v>
      </c>
      <c r="K235" s="181" t="s">
        <v>19</v>
      </c>
      <c r="L235" s="40"/>
      <c r="M235" s="186" t="s">
        <v>19</v>
      </c>
      <c r="N235" s="187" t="s">
        <v>39</v>
      </c>
      <c r="O235" s="65"/>
      <c r="P235" s="188">
        <f>O235*H235</f>
        <v>0</v>
      </c>
      <c r="Q235" s="188">
        <v>0</v>
      </c>
      <c r="R235" s="188">
        <f>Q235*H235</f>
        <v>0</v>
      </c>
      <c r="S235" s="188">
        <v>0</v>
      </c>
      <c r="T235" s="189">
        <f>S235*H235</f>
        <v>0</v>
      </c>
      <c r="U235" s="35"/>
      <c r="V235" s="35"/>
      <c r="W235" s="35"/>
      <c r="X235" s="35"/>
      <c r="Y235" s="35"/>
      <c r="Z235" s="35"/>
      <c r="AA235" s="35"/>
      <c r="AB235" s="35"/>
      <c r="AC235" s="35"/>
      <c r="AD235" s="35"/>
      <c r="AE235" s="35"/>
      <c r="AR235" s="190" t="s">
        <v>166</v>
      </c>
      <c r="AT235" s="190" t="s">
        <v>161</v>
      </c>
      <c r="AU235" s="190" t="s">
        <v>75</v>
      </c>
      <c r="AY235" s="18" t="s">
        <v>159</v>
      </c>
      <c r="BE235" s="191">
        <f>IF(N235="základní",J235,0)</f>
        <v>0</v>
      </c>
      <c r="BF235" s="191">
        <f>IF(N235="snížená",J235,0)</f>
        <v>0</v>
      </c>
      <c r="BG235" s="191">
        <f>IF(N235="zákl. přenesená",J235,0)</f>
        <v>0</v>
      </c>
      <c r="BH235" s="191">
        <f>IF(N235="sníž. přenesená",J235,0)</f>
        <v>0</v>
      </c>
      <c r="BI235" s="191">
        <f>IF(N235="nulová",J235,0)</f>
        <v>0</v>
      </c>
      <c r="BJ235" s="18" t="s">
        <v>75</v>
      </c>
      <c r="BK235" s="191">
        <f>ROUND(I235*H235,2)</f>
        <v>0</v>
      </c>
      <c r="BL235" s="18" t="s">
        <v>166</v>
      </c>
      <c r="BM235" s="190" t="s">
        <v>1428</v>
      </c>
    </row>
    <row r="236" spans="1:65" s="2" customFormat="1" ht="16.5" customHeight="1">
      <c r="A236" s="35"/>
      <c r="B236" s="36"/>
      <c r="C236" s="179" t="s">
        <v>485</v>
      </c>
      <c r="D236" s="179" t="s">
        <v>161</v>
      </c>
      <c r="E236" s="180" t="s">
        <v>1429</v>
      </c>
      <c r="F236" s="181" t="s">
        <v>1430</v>
      </c>
      <c r="G236" s="182" t="s">
        <v>1001</v>
      </c>
      <c r="H236" s="183">
        <v>19</v>
      </c>
      <c r="I236" s="184"/>
      <c r="J236" s="185">
        <f>ROUND(I236*H236,2)</f>
        <v>0</v>
      </c>
      <c r="K236" s="181" t="s">
        <v>19</v>
      </c>
      <c r="L236" s="40"/>
      <c r="M236" s="186" t="s">
        <v>19</v>
      </c>
      <c r="N236" s="187" t="s">
        <v>39</v>
      </c>
      <c r="O236" s="65"/>
      <c r="P236" s="188">
        <f>O236*H236</f>
        <v>0</v>
      </c>
      <c r="Q236" s="188">
        <v>0</v>
      </c>
      <c r="R236" s="188">
        <f>Q236*H236</f>
        <v>0</v>
      </c>
      <c r="S236" s="188">
        <v>0</v>
      </c>
      <c r="T236" s="189">
        <f>S236*H236</f>
        <v>0</v>
      </c>
      <c r="U236" s="35"/>
      <c r="V236" s="35"/>
      <c r="W236" s="35"/>
      <c r="X236" s="35"/>
      <c r="Y236" s="35"/>
      <c r="Z236" s="35"/>
      <c r="AA236" s="35"/>
      <c r="AB236" s="35"/>
      <c r="AC236" s="35"/>
      <c r="AD236" s="35"/>
      <c r="AE236" s="35"/>
      <c r="AR236" s="190" t="s">
        <v>166</v>
      </c>
      <c r="AT236" s="190" t="s">
        <v>161</v>
      </c>
      <c r="AU236" s="190" t="s">
        <v>75</v>
      </c>
      <c r="AY236" s="18" t="s">
        <v>159</v>
      </c>
      <c r="BE236" s="191">
        <f>IF(N236="základní",J236,0)</f>
        <v>0</v>
      </c>
      <c r="BF236" s="191">
        <f>IF(N236="snížená",J236,0)</f>
        <v>0</v>
      </c>
      <c r="BG236" s="191">
        <f>IF(N236="zákl. přenesená",J236,0)</f>
        <v>0</v>
      </c>
      <c r="BH236" s="191">
        <f>IF(N236="sníž. přenesená",J236,0)</f>
        <v>0</v>
      </c>
      <c r="BI236" s="191">
        <f>IF(N236="nulová",J236,0)</f>
        <v>0</v>
      </c>
      <c r="BJ236" s="18" t="s">
        <v>75</v>
      </c>
      <c r="BK236" s="191">
        <f>ROUND(I236*H236,2)</f>
        <v>0</v>
      </c>
      <c r="BL236" s="18" t="s">
        <v>166</v>
      </c>
      <c r="BM236" s="190" t="s">
        <v>1431</v>
      </c>
    </row>
    <row r="237" spans="1:65" s="12" customFormat="1" ht="25.9" customHeight="1">
      <c r="B237" s="163"/>
      <c r="C237" s="164"/>
      <c r="D237" s="165" t="s">
        <v>67</v>
      </c>
      <c r="E237" s="166" t="s">
        <v>536</v>
      </c>
      <c r="F237" s="166" t="s">
        <v>1432</v>
      </c>
      <c r="G237" s="164"/>
      <c r="H237" s="164"/>
      <c r="I237" s="167"/>
      <c r="J237" s="168">
        <f>BK237</f>
        <v>0</v>
      </c>
      <c r="K237" s="164"/>
      <c r="L237" s="169"/>
      <c r="M237" s="170"/>
      <c r="N237" s="171"/>
      <c r="O237" s="171"/>
      <c r="P237" s="172">
        <f>SUM(P238:P245)</f>
        <v>0</v>
      </c>
      <c r="Q237" s="171"/>
      <c r="R237" s="172">
        <f>SUM(R238:R245)</f>
        <v>0</v>
      </c>
      <c r="S237" s="171"/>
      <c r="T237" s="173">
        <f>SUM(T238:T245)</f>
        <v>0</v>
      </c>
      <c r="AR237" s="174" t="s">
        <v>77</v>
      </c>
      <c r="AT237" s="175" t="s">
        <v>67</v>
      </c>
      <c r="AU237" s="175" t="s">
        <v>68</v>
      </c>
      <c r="AY237" s="174" t="s">
        <v>159</v>
      </c>
      <c r="BK237" s="176">
        <f>SUM(BK238:BK245)</f>
        <v>0</v>
      </c>
    </row>
    <row r="238" spans="1:65" s="2" customFormat="1" ht="24">
      <c r="A238" s="35"/>
      <c r="B238" s="36"/>
      <c r="C238" s="179" t="s">
        <v>489</v>
      </c>
      <c r="D238" s="179" t="s">
        <v>161</v>
      </c>
      <c r="E238" s="180" t="s">
        <v>1433</v>
      </c>
      <c r="F238" s="181" t="s">
        <v>1434</v>
      </c>
      <c r="G238" s="182" t="s">
        <v>164</v>
      </c>
      <c r="H238" s="183">
        <v>19.98</v>
      </c>
      <c r="I238" s="184"/>
      <c r="J238" s="185">
        <f t="shared" ref="J238:J245" si="20">ROUND(I238*H238,2)</f>
        <v>0</v>
      </c>
      <c r="K238" s="181" t="s">
        <v>19</v>
      </c>
      <c r="L238" s="40"/>
      <c r="M238" s="186" t="s">
        <v>19</v>
      </c>
      <c r="N238" s="187" t="s">
        <v>39</v>
      </c>
      <c r="O238" s="65"/>
      <c r="P238" s="188">
        <f t="shared" ref="P238:P245" si="21">O238*H238</f>
        <v>0</v>
      </c>
      <c r="Q238" s="188">
        <v>0</v>
      </c>
      <c r="R238" s="188">
        <f t="shared" ref="R238:R245" si="22">Q238*H238</f>
        <v>0</v>
      </c>
      <c r="S238" s="188">
        <v>0</v>
      </c>
      <c r="T238" s="189">
        <f t="shared" ref="T238:T245" si="23">S238*H238</f>
        <v>0</v>
      </c>
      <c r="U238" s="35"/>
      <c r="V238" s="35"/>
      <c r="W238" s="35"/>
      <c r="X238" s="35"/>
      <c r="Y238" s="35"/>
      <c r="Z238" s="35"/>
      <c r="AA238" s="35"/>
      <c r="AB238" s="35"/>
      <c r="AC238" s="35"/>
      <c r="AD238" s="35"/>
      <c r="AE238" s="35"/>
      <c r="AR238" s="190" t="s">
        <v>249</v>
      </c>
      <c r="AT238" s="190" t="s">
        <v>161</v>
      </c>
      <c r="AU238" s="190" t="s">
        <v>75</v>
      </c>
      <c r="AY238" s="18" t="s">
        <v>159</v>
      </c>
      <c r="BE238" s="191">
        <f t="shared" ref="BE238:BE245" si="24">IF(N238="základní",J238,0)</f>
        <v>0</v>
      </c>
      <c r="BF238" s="191">
        <f t="shared" ref="BF238:BF245" si="25">IF(N238="snížená",J238,0)</f>
        <v>0</v>
      </c>
      <c r="BG238" s="191">
        <f t="shared" ref="BG238:BG245" si="26">IF(N238="zákl. přenesená",J238,0)</f>
        <v>0</v>
      </c>
      <c r="BH238" s="191">
        <f t="shared" ref="BH238:BH245" si="27">IF(N238="sníž. přenesená",J238,0)</f>
        <v>0</v>
      </c>
      <c r="BI238" s="191">
        <f t="shared" ref="BI238:BI245" si="28">IF(N238="nulová",J238,0)</f>
        <v>0</v>
      </c>
      <c r="BJ238" s="18" t="s">
        <v>75</v>
      </c>
      <c r="BK238" s="191">
        <f t="shared" ref="BK238:BK245" si="29">ROUND(I238*H238,2)</f>
        <v>0</v>
      </c>
      <c r="BL238" s="18" t="s">
        <v>249</v>
      </c>
      <c r="BM238" s="190" t="s">
        <v>1435</v>
      </c>
    </row>
    <row r="239" spans="1:65" s="2" customFormat="1" ht="16.5" customHeight="1">
      <c r="A239" s="35"/>
      <c r="B239" s="36"/>
      <c r="C239" s="179" t="s">
        <v>493</v>
      </c>
      <c r="D239" s="179" t="s">
        <v>161</v>
      </c>
      <c r="E239" s="180" t="s">
        <v>1436</v>
      </c>
      <c r="F239" s="181" t="s">
        <v>1437</v>
      </c>
      <c r="G239" s="182" t="s">
        <v>164</v>
      </c>
      <c r="H239" s="183">
        <v>57.76</v>
      </c>
      <c r="I239" s="184"/>
      <c r="J239" s="185">
        <f t="shared" si="20"/>
        <v>0</v>
      </c>
      <c r="K239" s="181" t="s">
        <v>19</v>
      </c>
      <c r="L239" s="40"/>
      <c r="M239" s="186" t="s">
        <v>19</v>
      </c>
      <c r="N239" s="187" t="s">
        <v>39</v>
      </c>
      <c r="O239" s="65"/>
      <c r="P239" s="188">
        <f t="shared" si="21"/>
        <v>0</v>
      </c>
      <c r="Q239" s="188">
        <v>0</v>
      </c>
      <c r="R239" s="188">
        <f t="shared" si="22"/>
        <v>0</v>
      </c>
      <c r="S239" s="188">
        <v>0</v>
      </c>
      <c r="T239" s="189">
        <f t="shared" si="23"/>
        <v>0</v>
      </c>
      <c r="U239" s="35"/>
      <c r="V239" s="35"/>
      <c r="W239" s="35"/>
      <c r="X239" s="35"/>
      <c r="Y239" s="35"/>
      <c r="Z239" s="35"/>
      <c r="AA239" s="35"/>
      <c r="AB239" s="35"/>
      <c r="AC239" s="35"/>
      <c r="AD239" s="35"/>
      <c r="AE239" s="35"/>
      <c r="AR239" s="190" t="s">
        <v>249</v>
      </c>
      <c r="AT239" s="190" t="s">
        <v>161</v>
      </c>
      <c r="AU239" s="190" t="s">
        <v>75</v>
      </c>
      <c r="AY239" s="18" t="s">
        <v>159</v>
      </c>
      <c r="BE239" s="191">
        <f t="shared" si="24"/>
        <v>0</v>
      </c>
      <c r="BF239" s="191">
        <f t="shared" si="25"/>
        <v>0</v>
      </c>
      <c r="BG239" s="191">
        <f t="shared" si="26"/>
        <v>0</v>
      </c>
      <c r="BH239" s="191">
        <f t="shared" si="27"/>
        <v>0</v>
      </c>
      <c r="BI239" s="191">
        <f t="shared" si="28"/>
        <v>0</v>
      </c>
      <c r="BJ239" s="18" t="s">
        <v>75</v>
      </c>
      <c r="BK239" s="191">
        <f t="shared" si="29"/>
        <v>0</v>
      </c>
      <c r="BL239" s="18" t="s">
        <v>249</v>
      </c>
      <c r="BM239" s="190" t="s">
        <v>1438</v>
      </c>
    </row>
    <row r="240" spans="1:65" s="2" customFormat="1" ht="16.5" customHeight="1">
      <c r="A240" s="35"/>
      <c r="B240" s="36"/>
      <c r="C240" s="179" t="s">
        <v>501</v>
      </c>
      <c r="D240" s="179" t="s">
        <v>161</v>
      </c>
      <c r="E240" s="180" t="s">
        <v>1439</v>
      </c>
      <c r="F240" s="181" t="s">
        <v>1440</v>
      </c>
      <c r="G240" s="182" t="s">
        <v>164</v>
      </c>
      <c r="H240" s="183">
        <v>57.76</v>
      </c>
      <c r="I240" s="184"/>
      <c r="J240" s="185">
        <f t="shared" si="20"/>
        <v>0</v>
      </c>
      <c r="K240" s="181" t="s">
        <v>19</v>
      </c>
      <c r="L240" s="40"/>
      <c r="M240" s="186" t="s">
        <v>19</v>
      </c>
      <c r="N240" s="187" t="s">
        <v>39</v>
      </c>
      <c r="O240" s="65"/>
      <c r="P240" s="188">
        <f t="shared" si="21"/>
        <v>0</v>
      </c>
      <c r="Q240" s="188">
        <v>0</v>
      </c>
      <c r="R240" s="188">
        <f t="shared" si="22"/>
        <v>0</v>
      </c>
      <c r="S240" s="188">
        <v>0</v>
      </c>
      <c r="T240" s="189">
        <f t="shared" si="23"/>
        <v>0</v>
      </c>
      <c r="U240" s="35"/>
      <c r="V240" s="35"/>
      <c r="W240" s="35"/>
      <c r="X240" s="35"/>
      <c r="Y240" s="35"/>
      <c r="Z240" s="35"/>
      <c r="AA240" s="35"/>
      <c r="AB240" s="35"/>
      <c r="AC240" s="35"/>
      <c r="AD240" s="35"/>
      <c r="AE240" s="35"/>
      <c r="AR240" s="190" t="s">
        <v>249</v>
      </c>
      <c r="AT240" s="190" t="s">
        <v>161</v>
      </c>
      <c r="AU240" s="190" t="s">
        <v>75</v>
      </c>
      <c r="AY240" s="18" t="s">
        <v>159</v>
      </c>
      <c r="BE240" s="191">
        <f t="shared" si="24"/>
        <v>0</v>
      </c>
      <c r="BF240" s="191">
        <f t="shared" si="25"/>
        <v>0</v>
      </c>
      <c r="BG240" s="191">
        <f t="shared" si="26"/>
        <v>0</v>
      </c>
      <c r="BH240" s="191">
        <f t="shared" si="27"/>
        <v>0</v>
      </c>
      <c r="BI240" s="191">
        <f t="shared" si="28"/>
        <v>0</v>
      </c>
      <c r="BJ240" s="18" t="s">
        <v>75</v>
      </c>
      <c r="BK240" s="191">
        <f t="shared" si="29"/>
        <v>0</v>
      </c>
      <c r="BL240" s="18" t="s">
        <v>249</v>
      </c>
      <c r="BM240" s="190" t="s">
        <v>1441</v>
      </c>
    </row>
    <row r="241" spans="1:65" s="2" customFormat="1" ht="16.5" customHeight="1">
      <c r="A241" s="35"/>
      <c r="B241" s="36"/>
      <c r="C241" s="179" t="s">
        <v>505</v>
      </c>
      <c r="D241" s="179" t="s">
        <v>161</v>
      </c>
      <c r="E241" s="180" t="s">
        <v>1442</v>
      </c>
      <c r="F241" s="181" t="s">
        <v>1443</v>
      </c>
      <c r="G241" s="182" t="s">
        <v>164</v>
      </c>
      <c r="H241" s="183">
        <v>57.76</v>
      </c>
      <c r="I241" s="184"/>
      <c r="J241" s="185">
        <f t="shared" si="20"/>
        <v>0</v>
      </c>
      <c r="K241" s="181" t="s">
        <v>19</v>
      </c>
      <c r="L241" s="40"/>
      <c r="M241" s="186" t="s">
        <v>19</v>
      </c>
      <c r="N241" s="187" t="s">
        <v>39</v>
      </c>
      <c r="O241" s="65"/>
      <c r="P241" s="188">
        <f t="shared" si="21"/>
        <v>0</v>
      </c>
      <c r="Q241" s="188">
        <v>0</v>
      </c>
      <c r="R241" s="188">
        <f t="shared" si="22"/>
        <v>0</v>
      </c>
      <c r="S241" s="188">
        <v>0</v>
      </c>
      <c r="T241" s="189">
        <f t="shared" si="23"/>
        <v>0</v>
      </c>
      <c r="U241" s="35"/>
      <c r="V241" s="35"/>
      <c r="W241" s="35"/>
      <c r="X241" s="35"/>
      <c r="Y241" s="35"/>
      <c r="Z241" s="35"/>
      <c r="AA241" s="35"/>
      <c r="AB241" s="35"/>
      <c r="AC241" s="35"/>
      <c r="AD241" s="35"/>
      <c r="AE241" s="35"/>
      <c r="AR241" s="190" t="s">
        <v>249</v>
      </c>
      <c r="AT241" s="190" t="s">
        <v>161</v>
      </c>
      <c r="AU241" s="190" t="s">
        <v>75</v>
      </c>
      <c r="AY241" s="18" t="s">
        <v>159</v>
      </c>
      <c r="BE241" s="191">
        <f t="shared" si="24"/>
        <v>0</v>
      </c>
      <c r="BF241" s="191">
        <f t="shared" si="25"/>
        <v>0</v>
      </c>
      <c r="BG241" s="191">
        <f t="shared" si="26"/>
        <v>0</v>
      </c>
      <c r="BH241" s="191">
        <f t="shared" si="27"/>
        <v>0</v>
      </c>
      <c r="BI241" s="191">
        <f t="shared" si="28"/>
        <v>0</v>
      </c>
      <c r="BJ241" s="18" t="s">
        <v>75</v>
      </c>
      <c r="BK241" s="191">
        <f t="shared" si="29"/>
        <v>0</v>
      </c>
      <c r="BL241" s="18" t="s">
        <v>249</v>
      </c>
      <c r="BM241" s="190" t="s">
        <v>1444</v>
      </c>
    </row>
    <row r="242" spans="1:65" s="2" customFormat="1" ht="16.5" customHeight="1">
      <c r="A242" s="35"/>
      <c r="B242" s="36"/>
      <c r="C242" s="179" t="s">
        <v>511</v>
      </c>
      <c r="D242" s="179" t="s">
        <v>161</v>
      </c>
      <c r="E242" s="180" t="s">
        <v>1445</v>
      </c>
      <c r="F242" s="181" t="s">
        <v>1446</v>
      </c>
      <c r="G242" s="182" t="s">
        <v>164</v>
      </c>
      <c r="H242" s="183">
        <v>57.76</v>
      </c>
      <c r="I242" s="184"/>
      <c r="J242" s="185">
        <f t="shared" si="20"/>
        <v>0</v>
      </c>
      <c r="K242" s="181" t="s">
        <v>19</v>
      </c>
      <c r="L242" s="40"/>
      <c r="M242" s="186" t="s">
        <v>19</v>
      </c>
      <c r="N242" s="187" t="s">
        <v>39</v>
      </c>
      <c r="O242" s="65"/>
      <c r="P242" s="188">
        <f t="shared" si="21"/>
        <v>0</v>
      </c>
      <c r="Q242" s="188">
        <v>0</v>
      </c>
      <c r="R242" s="188">
        <f t="shared" si="22"/>
        <v>0</v>
      </c>
      <c r="S242" s="188">
        <v>0</v>
      </c>
      <c r="T242" s="189">
        <f t="shared" si="23"/>
        <v>0</v>
      </c>
      <c r="U242" s="35"/>
      <c r="V242" s="35"/>
      <c r="W242" s="35"/>
      <c r="X242" s="35"/>
      <c r="Y242" s="35"/>
      <c r="Z242" s="35"/>
      <c r="AA242" s="35"/>
      <c r="AB242" s="35"/>
      <c r="AC242" s="35"/>
      <c r="AD242" s="35"/>
      <c r="AE242" s="35"/>
      <c r="AR242" s="190" t="s">
        <v>249</v>
      </c>
      <c r="AT242" s="190" t="s">
        <v>161</v>
      </c>
      <c r="AU242" s="190" t="s">
        <v>75</v>
      </c>
      <c r="AY242" s="18" t="s">
        <v>159</v>
      </c>
      <c r="BE242" s="191">
        <f t="shared" si="24"/>
        <v>0</v>
      </c>
      <c r="BF242" s="191">
        <f t="shared" si="25"/>
        <v>0</v>
      </c>
      <c r="BG242" s="191">
        <f t="shared" si="26"/>
        <v>0</v>
      </c>
      <c r="BH242" s="191">
        <f t="shared" si="27"/>
        <v>0</v>
      </c>
      <c r="BI242" s="191">
        <f t="shared" si="28"/>
        <v>0</v>
      </c>
      <c r="BJ242" s="18" t="s">
        <v>75</v>
      </c>
      <c r="BK242" s="191">
        <f t="shared" si="29"/>
        <v>0</v>
      </c>
      <c r="BL242" s="18" t="s">
        <v>249</v>
      </c>
      <c r="BM242" s="190" t="s">
        <v>1447</v>
      </c>
    </row>
    <row r="243" spans="1:65" s="2" customFormat="1" ht="24">
      <c r="A243" s="35"/>
      <c r="B243" s="36"/>
      <c r="C243" s="179" t="s">
        <v>515</v>
      </c>
      <c r="D243" s="179" t="s">
        <v>161</v>
      </c>
      <c r="E243" s="180" t="s">
        <v>1448</v>
      </c>
      <c r="F243" s="181" t="s">
        <v>1449</v>
      </c>
      <c r="G243" s="182" t="s">
        <v>164</v>
      </c>
      <c r="H243" s="183">
        <v>57.76</v>
      </c>
      <c r="I243" s="184"/>
      <c r="J243" s="185">
        <f t="shared" si="20"/>
        <v>0</v>
      </c>
      <c r="K243" s="181" t="s">
        <v>19</v>
      </c>
      <c r="L243" s="40"/>
      <c r="M243" s="186" t="s">
        <v>19</v>
      </c>
      <c r="N243" s="187" t="s">
        <v>39</v>
      </c>
      <c r="O243" s="65"/>
      <c r="P243" s="188">
        <f t="shared" si="21"/>
        <v>0</v>
      </c>
      <c r="Q243" s="188">
        <v>0</v>
      </c>
      <c r="R243" s="188">
        <f t="shared" si="22"/>
        <v>0</v>
      </c>
      <c r="S243" s="188">
        <v>0</v>
      </c>
      <c r="T243" s="189">
        <f t="shared" si="23"/>
        <v>0</v>
      </c>
      <c r="U243" s="35"/>
      <c r="V243" s="35"/>
      <c r="W243" s="35"/>
      <c r="X243" s="35"/>
      <c r="Y243" s="35"/>
      <c r="Z243" s="35"/>
      <c r="AA243" s="35"/>
      <c r="AB243" s="35"/>
      <c r="AC243" s="35"/>
      <c r="AD243" s="35"/>
      <c r="AE243" s="35"/>
      <c r="AR243" s="190" t="s">
        <v>249</v>
      </c>
      <c r="AT243" s="190" t="s">
        <v>161</v>
      </c>
      <c r="AU243" s="190" t="s">
        <v>75</v>
      </c>
      <c r="AY243" s="18" t="s">
        <v>159</v>
      </c>
      <c r="BE243" s="191">
        <f t="shared" si="24"/>
        <v>0</v>
      </c>
      <c r="BF243" s="191">
        <f t="shared" si="25"/>
        <v>0</v>
      </c>
      <c r="BG243" s="191">
        <f t="shared" si="26"/>
        <v>0</v>
      </c>
      <c r="BH243" s="191">
        <f t="shared" si="27"/>
        <v>0</v>
      </c>
      <c r="BI243" s="191">
        <f t="shared" si="28"/>
        <v>0</v>
      </c>
      <c r="BJ243" s="18" t="s">
        <v>75</v>
      </c>
      <c r="BK243" s="191">
        <f t="shared" si="29"/>
        <v>0</v>
      </c>
      <c r="BL243" s="18" t="s">
        <v>249</v>
      </c>
      <c r="BM243" s="190" t="s">
        <v>1450</v>
      </c>
    </row>
    <row r="244" spans="1:65" s="2" customFormat="1" ht="24">
      <c r="A244" s="35"/>
      <c r="B244" s="36"/>
      <c r="C244" s="179" t="s">
        <v>519</v>
      </c>
      <c r="D244" s="179" t="s">
        <v>161</v>
      </c>
      <c r="E244" s="180" t="s">
        <v>1315</v>
      </c>
      <c r="F244" s="181" t="s">
        <v>1316</v>
      </c>
      <c r="G244" s="182" t="s">
        <v>1317</v>
      </c>
      <c r="H244" s="183">
        <v>88</v>
      </c>
      <c r="I244" s="184"/>
      <c r="J244" s="185">
        <f t="shared" si="20"/>
        <v>0</v>
      </c>
      <c r="K244" s="181" t="s">
        <v>19</v>
      </c>
      <c r="L244" s="40"/>
      <c r="M244" s="186" t="s">
        <v>19</v>
      </c>
      <c r="N244" s="187" t="s">
        <v>39</v>
      </c>
      <c r="O244" s="65"/>
      <c r="P244" s="188">
        <f t="shared" si="21"/>
        <v>0</v>
      </c>
      <c r="Q244" s="188">
        <v>0</v>
      </c>
      <c r="R244" s="188">
        <f t="shared" si="22"/>
        <v>0</v>
      </c>
      <c r="S244" s="188">
        <v>0</v>
      </c>
      <c r="T244" s="189">
        <f t="shared" si="23"/>
        <v>0</v>
      </c>
      <c r="U244" s="35"/>
      <c r="V244" s="35"/>
      <c r="W244" s="35"/>
      <c r="X244" s="35"/>
      <c r="Y244" s="35"/>
      <c r="Z244" s="35"/>
      <c r="AA244" s="35"/>
      <c r="AB244" s="35"/>
      <c r="AC244" s="35"/>
      <c r="AD244" s="35"/>
      <c r="AE244" s="35"/>
      <c r="AR244" s="190" t="s">
        <v>249</v>
      </c>
      <c r="AT244" s="190" t="s">
        <v>161</v>
      </c>
      <c r="AU244" s="190" t="s">
        <v>75</v>
      </c>
      <c r="AY244" s="18" t="s">
        <v>159</v>
      </c>
      <c r="BE244" s="191">
        <f t="shared" si="24"/>
        <v>0</v>
      </c>
      <c r="BF244" s="191">
        <f t="shared" si="25"/>
        <v>0</v>
      </c>
      <c r="BG244" s="191">
        <f t="shared" si="26"/>
        <v>0</v>
      </c>
      <c r="BH244" s="191">
        <f t="shared" si="27"/>
        <v>0</v>
      </c>
      <c r="BI244" s="191">
        <f t="shared" si="28"/>
        <v>0</v>
      </c>
      <c r="BJ244" s="18" t="s">
        <v>75</v>
      </c>
      <c r="BK244" s="191">
        <f t="shared" si="29"/>
        <v>0</v>
      </c>
      <c r="BL244" s="18" t="s">
        <v>249</v>
      </c>
      <c r="BM244" s="190" t="s">
        <v>1451</v>
      </c>
    </row>
    <row r="245" spans="1:65" s="2" customFormat="1" ht="16.5" customHeight="1">
      <c r="A245" s="35"/>
      <c r="B245" s="36"/>
      <c r="C245" s="179" t="s">
        <v>524</v>
      </c>
      <c r="D245" s="179" t="s">
        <v>161</v>
      </c>
      <c r="E245" s="180" t="s">
        <v>1452</v>
      </c>
      <c r="F245" s="181" t="s">
        <v>1453</v>
      </c>
      <c r="G245" s="182" t="s">
        <v>164</v>
      </c>
      <c r="H245" s="183">
        <v>19.98</v>
      </c>
      <c r="I245" s="184"/>
      <c r="J245" s="185">
        <f t="shared" si="20"/>
        <v>0</v>
      </c>
      <c r="K245" s="181" t="s">
        <v>19</v>
      </c>
      <c r="L245" s="40"/>
      <c r="M245" s="186" t="s">
        <v>19</v>
      </c>
      <c r="N245" s="187" t="s">
        <v>39</v>
      </c>
      <c r="O245" s="65"/>
      <c r="P245" s="188">
        <f t="shared" si="21"/>
        <v>0</v>
      </c>
      <c r="Q245" s="188">
        <v>0</v>
      </c>
      <c r="R245" s="188">
        <f t="shared" si="22"/>
        <v>0</v>
      </c>
      <c r="S245" s="188">
        <v>0</v>
      </c>
      <c r="T245" s="189">
        <f t="shared" si="23"/>
        <v>0</v>
      </c>
      <c r="U245" s="35"/>
      <c r="V245" s="35"/>
      <c r="W245" s="35"/>
      <c r="X245" s="35"/>
      <c r="Y245" s="35"/>
      <c r="Z245" s="35"/>
      <c r="AA245" s="35"/>
      <c r="AB245" s="35"/>
      <c r="AC245" s="35"/>
      <c r="AD245" s="35"/>
      <c r="AE245" s="35"/>
      <c r="AR245" s="190" t="s">
        <v>249</v>
      </c>
      <c r="AT245" s="190" t="s">
        <v>161</v>
      </c>
      <c r="AU245" s="190" t="s">
        <v>75</v>
      </c>
      <c r="AY245" s="18" t="s">
        <v>159</v>
      </c>
      <c r="BE245" s="191">
        <f t="shared" si="24"/>
        <v>0</v>
      </c>
      <c r="BF245" s="191">
        <f t="shared" si="25"/>
        <v>0</v>
      </c>
      <c r="BG245" s="191">
        <f t="shared" si="26"/>
        <v>0</v>
      </c>
      <c r="BH245" s="191">
        <f t="shared" si="27"/>
        <v>0</v>
      </c>
      <c r="BI245" s="191">
        <f t="shared" si="28"/>
        <v>0</v>
      </c>
      <c r="BJ245" s="18" t="s">
        <v>75</v>
      </c>
      <c r="BK245" s="191">
        <f t="shared" si="29"/>
        <v>0</v>
      </c>
      <c r="BL245" s="18" t="s">
        <v>249</v>
      </c>
      <c r="BM245" s="190" t="s">
        <v>1454</v>
      </c>
    </row>
    <row r="246" spans="1:65" s="12" customFormat="1" ht="25.9" customHeight="1">
      <c r="B246" s="163"/>
      <c r="C246" s="164"/>
      <c r="D246" s="165" t="s">
        <v>67</v>
      </c>
      <c r="E246" s="166" t="s">
        <v>1455</v>
      </c>
      <c r="F246" s="166" t="s">
        <v>1456</v>
      </c>
      <c r="G246" s="164"/>
      <c r="H246" s="164"/>
      <c r="I246" s="167"/>
      <c r="J246" s="168">
        <f>BK246</f>
        <v>0</v>
      </c>
      <c r="K246" s="164"/>
      <c r="L246" s="169"/>
      <c r="M246" s="170"/>
      <c r="N246" s="171"/>
      <c r="O246" s="171"/>
      <c r="P246" s="172">
        <f>SUM(P247:P248)</f>
        <v>0</v>
      </c>
      <c r="Q246" s="171"/>
      <c r="R246" s="172">
        <f>SUM(R247:R248)</f>
        <v>0</v>
      </c>
      <c r="S246" s="171"/>
      <c r="T246" s="173">
        <f>SUM(T247:T248)</f>
        <v>0</v>
      </c>
      <c r="AR246" s="174" t="s">
        <v>77</v>
      </c>
      <c r="AT246" s="175" t="s">
        <v>67</v>
      </c>
      <c r="AU246" s="175" t="s">
        <v>68</v>
      </c>
      <c r="AY246" s="174" t="s">
        <v>159</v>
      </c>
      <c r="BK246" s="176">
        <f>SUM(BK247:BK248)</f>
        <v>0</v>
      </c>
    </row>
    <row r="247" spans="1:65" s="2" customFormat="1" ht="24">
      <c r="A247" s="35"/>
      <c r="B247" s="36"/>
      <c r="C247" s="179" t="s">
        <v>530</v>
      </c>
      <c r="D247" s="179" t="s">
        <v>161</v>
      </c>
      <c r="E247" s="180" t="s">
        <v>1457</v>
      </c>
      <c r="F247" s="181" t="s">
        <v>1458</v>
      </c>
      <c r="G247" s="182" t="s">
        <v>164</v>
      </c>
      <c r="H247" s="183">
        <v>103.625</v>
      </c>
      <c r="I247" s="184"/>
      <c r="J247" s="185">
        <f>ROUND(I247*H247,2)</f>
        <v>0</v>
      </c>
      <c r="K247" s="181" t="s">
        <v>19</v>
      </c>
      <c r="L247" s="40"/>
      <c r="M247" s="186" t="s">
        <v>19</v>
      </c>
      <c r="N247" s="187" t="s">
        <v>39</v>
      </c>
      <c r="O247" s="65"/>
      <c r="P247" s="188">
        <f>O247*H247</f>
        <v>0</v>
      </c>
      <c r="Q247" s="188">
        <v>0</v>
      </c>
      <c r="R247" s="188">
        <f>Q247*H247</f>
        <v>0</v>
      </c>
      <c r="S247" s="188">
        <v>0</v>
      </c>
      <c r="T247" s="189">
        <f>S247*H247</f>
        <v>0</v>
      </c>
      <c r="U247" s="35"/>
      <c r="V247" s="35"/>
      <c r="W247" s="35"/>
      <c r="X247" s="35"/>
      <c r="Y247" s="35"/>
      <c r="Z247" s="35"/>
      <c r="AA247" s="35"/>
      <c r="AB247" s="35"/>
      <c r="AC247" s="35"/>
      <c r="AD247" s="35"/>
      <c r="AE247" s="35"/>
      <c r="AR247" s="190" t="s">
        <v>249</v>
      </c>
      <c r="AT247" s="190" t="s">
        <v>161</v>
      </c>
      <c r="AU247" s="190" t="s">
        <v>75</v>
      </c>
      <c r="AY247" s="18" t="s">
        <v>159</v>
      </c>
      <c r="BE247" s="191">
        <f>IF(N247="základní",J247,0)</f>
        <v>0</v>
      </c>
      <c r="BF247" s="191">
        <f>IF(N247="snížená",J247,0)</f>
        <v>0</v>
      </c>
      <c r="BG247" s="191">
        <f>IF(N247="zákl. přenesená",J247,0)</f>
        <v>0</v>
      </c>
      <c r="BH247" s="191">
        <f>IF(N247="sníž. přenesená",J247,0)</f>
        <v>0</v>
      </c>
      <c r="BI247" s="191">
        <f>IF(N247="nulová",J247,0)</f>
        <v>0</v>
      </c>
      <c r="BJ247" s="18" t="s">
        <v>75</v>
      </c>
      <c r="BK247" s="191">
        <f>ROUND(I247*H247,2)</f>
        <v>0</v>
      </c>
      <c r="BL247" s="18" t="s">
        <v>249</v>
      </c>
      <c r="BM247" s="190" t="s">
        <v>1459</v>
      </c>
    </row>
    <row r="248" spans="1:65" s="2" customFormat="1" ht="21.75" customHeight="1">
      <c r="A248" s="35"/>
      <c r="B248" s="36"/>
      <c r="C248" s="179" t="s">
        <v>538</v>
      </c>
      <c r="D248" s="179" t="s">
        <v>161</v>
      </c>
      <c r="E248" s="180" t="s">
        <v>1460</v>
      </c>
      <c r="F248" s="181" t="s">
        <v>1461</v>
      </c>
      <c r="G248" s="182" t="s">
        <v>164</v>
      </c>
      <c r="H248" s="183">
        <v>103.625</v>
      </c>
      <c r="I248" s="184"/>
      <c r="J248" s="185">
        <f>ROUND(I248*H248,2)</f>
        <v>0</v>
      </c>
      <c r="K248" s="181" t="s">
        <v>19</v>
      </c>
      <c r="L248" s="40"/>
      <c r="M248" s="247" t="s">
        <v>19</v>
      </c>
      <c r="N248" s="248" t="s">
        <v>39</v>
      </c>
      <c r="O248" s="241"/>
      <c r="P248" s="249">
        <f>O248*H248</f>
        <v>0</v>
      </c>
      <c r="Q248" s="249">
        <v>0</v>
      </c>
      <c r="R248" s="249">
        <f>Q248*H248</f>
        <v>0</v>
      </c>
      <c r="S248" s="249">
        <v>0</v>
      </c>
      <c r="T248" s="250">
        <f>S248*H248</f>
        <v>0</v>
      </c>
      <c r="U248" s="35"/>
      <c r="V248" s="35"/>
      <c r="W248" s="35"/>
      <c r="X248" s="35"/>
      <c r="Y248" s="35"/>
      <c r="Z248" s="35"/>
      <c r="AA248" s="35"/>
      <c r="AB248" s="35"/>
      <c r="AC248" s="35"/>
      <c r="AD248" s="35"/>
      <c r="AE248" s="35"/>
      <c r="AR248" s="190" t="s">
        <v>249</v>
      </c>
      <c r="AT248" s="190" t="s">
        <v>161</v>
      </c>
      <c r="AU248" s="190" t="s">
        <v>75</v>
      </c>
      <c r="AY248" s="18" t="s">
        <v>159</v>
      </c>
      <c r="BE248" s="191">
        <f>IF(N248="základní",J248,0)</f>
        <v>0</v>
      </c>
      <c r="BF248" s="191">
        <f>IF(N248="snížená",J248,0)</f>
        <v>0</v>
      </c>
      <c r="BG248" s="191">
        <f>IF(N248="zákl. přenesená",J248,0)</f>
        <v>0</v>
      </c>
      <c r="BH248" s="191">
        <f>IF(N248="sníž. přenesená",J248,0)</f>
        <v>0</v>
      </c>
      <c r="BI248" s="191">
        <f>IF(N248="nulová",J248,0)</f>
        <v>0</v>
      </c>
      <c r="BJ248" s="18" t="s">
        <v>75</v>
      </c>
      <c r="BK248" s="191">
        <f>ROUND(I248*H248,2)</f>
        <v>0</v>
      </c>
      <c r="BL248" s="18" t="s">
        <v>249</v>
      </c>
      <c r="BM248" s="190" t="s">
        <v>1462</v>
      </c>
    </row>
    <row r="249" spans="1:65" s="2" customFormat="1" ht="6.95" customHeight="1">
      <c r="A249" s="35"/>
      <c r="B249" s="48"/>
      <c r="C249" s="49"/>
      <c r="D249" s="49"/>
      <c r="E249" s="49"/>
      <c r="F249" s="49"/>
      <c r="G249" s="49"/>
      <c r="H249" s="49"/>
      <c r="I249" s="49"/>
      <c r="J249" s="49"/>
      <c r="K249" s="49"/>
      <c r="L249" s="40"/>
      <c r="M249" s="35"/>
      <c r="O249" s="35"/>
      <c r="P249" s="35"/>
      <c r="Q249" s="35"/>
      <c r="R249" s="35"/>
      <c r="S249" s="35"/>
      <c r="T249" s="35"/>
      <c r="U249" s="35"/>
      <c r="V249" s="35"/>
      <c r="W249" s="35"/>
      <c r="X249" s="35"/>
      <c r="Y249" s="35"/>
      <c r="Z249" s="35"/>
      <c r="AA249" s="35"/>
      <c r="AB249" s="35"/>
      <c r="AC249" s="35"/>
      <c r="AD249" s="35"/>
      <c r="AE249" s="35"/>
    </row>
  </sheetData>
  <sheetProtection algorithmName="SHA-512" hashValue="+ww+Mkk5Qw+iGmCvrlK6OJqI+To1+1YHCa40pAr+YcKEyt1eGMCxulu/kEn9tRLZYgGXdAwp7tBA8Bq7T9GOuA==" saltValue="Iu8UrsE6EaMVfJenuW4I6pQxffVDVJcMFco7TOWnJC+oTXQN+M9rlCNUcaycAVYzd4a+vJaSbM6s/tk2CYVWpA==" spinCount="100000" sheet="1" objects="1" scenarios="1" formatColumns="0" formatRows="0" autoFilter="0"/>
  <autoFilter ref="C98:K248"/>
  <mergeCells count="12">
    <mergeCell ref="E91:H91"/>
    <mergeCell ref="L2:V2"/>
    <mergeCell ref="E50:H50"/>
    <mergeCell ref="E52:H52"/>
    <mergeCell ref="E54:H54"/>
    <mergeCell ref="E87:H87"/>
    <mergeCell ref="E89:H8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9"/>
      <c r="M2" s="379"/>
      <c r="N2" s="379"/>
      <c r="O2" s="379"/>
      <c r="P2" s="379"/>
      <c r="Q2" s="379"/>
      <c r="R2" s="379"/>
      <c r="S2" s="379"/>
      <c r="T2" s="379"/>
      <c r="U2" s="379"/>
      <c r="V2" s="379"/>
      <c r="AT2" s="18" t="s">
        <v>94</v>
      </c>
    </row>
    <row r="3" spans="1:46" s="1" customFormat="1" ht="6.95" customHeight="1">
      <c r="B3" s="109"/>
      <c r="C3" s="110"/>
      <c r="D3" s="110"/>
      <c r="E3" s="110"/>
      <c r="F3" s="110"/>
      <c r="G3" s="110"/>
      <c r="H3" s="110"/>
      <c r="I3" s="110"/>
      <c r="J3" s="110"/>
      <c r="K3" s="110"/>
      <c r="L3" s="21"/>
      <c r="AT3" s="18" t="s">
        <v>77</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80" t="str">
        <f>'Rekapitulace zakázky'!K6</f>
        <v>Olomouc - Nová ulice ON - oprava</v>
      </c>
      <c r="F7" s="381"/>
      <c r="G7" s="381"/>
      <c r="H7" s="381"/>
      <c r="L7" s="21"/>
    </row>
    <row r="8" spans="1:46" s="1" customFormat="1" ht="12" customHeight="1">
      <c r="B8" s="21"/>
      <c r="D8" s="113" t="s">
        <v>105</v>
      </c>
      <c r="L8" s="21"/>
    </row>
    <row r="9" spans="1:46" s="2" customFormat="1" ht="16.5" customHeight="1">
      <c r="A9" s="35"/>
      <c r="B9" s="40"/>
      <c r="C9" s="35"/>
      <c r="D9" s="35"/>
      <c r="E9" s="380" t="s">
        <v>1463</v>
      </c>
      <c r="F9" s="382"/>
      <c r="G9" s="382"/>
      <c r="H9" s="382"/>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83" t="s">
        <v>1464</v>
      </c>
      <c r="F11" s="382"/>
      <c r="G11" s="382"/>
      <c r="H11" s="382"/>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1465</v>
      </c>
      <c r="G14" s="35"/>
      <c r="H14" s="35"/>
      <c r="I14" s="113" t="s">
        <v>23</v>
      </c>
      <c r="J14" s="115">
        <f>'Rekapitulace zakázky'!AN8</f>
        <v>0</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24</v>
      </c>
      <c r="E16" s="35"/>
      <c r="F16" s="35"/>
      <c r="G16" s="35"/>
      <c r="H16" s="35"/>
      <c r="I16" s="113" t="s">
        <v>25</v>
      </c>
      <c r="J16" s="104" t="str">
        <f>IF('Rekapitulace zakázky'!AN10="","",'Rekapitulace zakázky'!AN10)</f>
        <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tr">
        <f>IF('Rekapitulace zakázky'!E11="","",'Rekapitulace zakázky'!E11)</f>
        <v xml:space="preserve"> </v>
      </c>
      <c r="F17" s="35"/>
      <c r="G17" s="35"/>
      <c r="H17" s="35"/>
      <c r="I17" s="113" t="s">
        <v>26</v>
      </c>
      <c r="J17" s="104" t="str">
        <f>IF('Rekapitulace zakázky'!AN11="","",'Rekapitulace zakázky'!AN11)</f>
        <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27</v>
      </c>
      <c r="E19" s="35"/>
      <c r="F19" s="35"/>
      <c r="G19" s="35"/>
      <c r="H19" s="35"/>
      <c r="I19" s="113" t="s">
        <v>25</v>
      </c>
      <c r="J19" s="31" t="str">
        <f>'Rekapitulace zakázky'!AN13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zakázky'!E14</f>
        <v>Vyplň údaj</v>
      </c>
      <c r="F20" s="385"/>
      <c r="G20" s="385"/>
      <c r="H20" s="385"/>
      <c r="I20" s="113" t="s">
        <v>26</v>
      </c>
      <c r="J20" s="31" t="str">
        <f>'Rekapitulace zakázky'!AN14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29</v>
      </c>
      <c r="E22" s="35"/>
      <c r="F22" s="35"/>
      <c r="G22" s="35"/>
      <c r="H22" s="35"/>
      <c r="I22" s="113" t="s">
        <v>25</v>
      </c>
      <c r="J22" s="104" t="str">
        <f>IF('Rekapitulace zakázky'!AN16="","",'Rekapitulace zakázky'!AN16)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zakázky'!E17="","",'Rekapitulace zakázky'!E17)</f>
        <v xml:space="preserve"> </v>
      </c>
      <c r="F23" s="35"/>
      <c r="G23" s="35"/>
      <c r="H23" s="35"/>
      <c r="I23" s="113" t="s">
        <v>26</v>
      </c>
      <c r="J23" s="104" t="str">
        <f>IF('Rekapitulace zakázky'!AN17="","",'Rekapitulace zakázky'!AN17)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31</v>
      </c>
      <c r="E25" s="35"/>
      <c r="F25" s="35"/>
      <c r="G25" s="35"/>
      <c r="H25" s="35"/>
      <c r="I25" s="113" t="s">
        <v>25</v>
      </c>
      <c r="J25" s="104" t="s">
        <v>19</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
        <v>1466</v>
      </c>
      <c r="F26" s="35"/>
      <c r="G26" s="35"/>
      <c r="H26" s="35"/>
      <c r="I26" s="113" t="s">
        <v>26</v>
      </c>
      <c r="J26" s="104" t="s">
        <v>19</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32</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86" t="s">
        <v>19</v>
      </c>
      <c r="F29" s="386"/>
      <c r="G29" s="386"/>
      <c r="H29" s="386"/>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34</v>
      </c>
      <c r="E32" s="35"/>
      <c r="F32" s="35"/>
      <c r="G32" s="35"/>
      <c r="H32" s="35"/>
      <c r="I32" s="35"/>
      <c r="J32" s="121">
        <f>ROUND(J86,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36</v>
      </c>
      <c r="G34" s="35"/>
      <c r="H34" s="35"/>
      <c r="I34" s="122" t="s">
        <v>35</v>
      </c>
      <c r="J34" s="122" t="s">
        <v>37</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38</v>
      </c>
      <c r="E35" s="113" t="s">
        <v>39</v>
      </c>
      <c r="F35" s="124">
        <f>ROUND((SUM(BE86:BE212)),  2)</f>
        <v>0</v>
      </c>
      <c r="G35" s="35"/>
      <c r="H35" s="35"/>
      <c r="I35" s="125">
        <v>0.21</v>
      </c>
      <c r="J35" s="124">
        <f>ROUND(((SUM(BE86:BE212))*I35),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40</v>
      </c>
      <c r="F36" s="124">
        <f>ROUND((SUM(BF86:BF212)),  2)</f>
        <v>0</v>
      </c>
      <c r="G36" s="35"/>
      <c r="H36" s="35"/>
      <c r="I36" s="125">
        <v>0.15</v>
      </c>
      <c r="J36" s="124">
        <f>ROUND(((SUM(BF86:BF212))*I36),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41</v>
      </c>
      <c r="F37" s="124">
        <f>ROUND((SUM(BG86:BG212)),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42</v>
      </c>
      <c r="F38" s="124">
        <f>ROUND((SUM(BH86:BH212)),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43</v>
      </c>
      <c r="F39" s="124">
        <f>ROUND((SUM(BI86:BI212)),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44</v>
      </c>
      <c r="E41" s="128"/>
      <c r="F41" s="128"/>
      <c r="G41" s="129" t="s">
        <v>45</v>
      </c>
      <c r="H41" s="130" t="s">
        <v>46</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7" t="str">
        <f>E7</f>
        <v>Olomouc - Nová ulice ON - oprava</v>
      </c>
      <c r="F50" s="388"/>
      <c r="G50" s="388"/>
      <c r="H50" s="388"/>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87" t="s">
        <v>1463</v>
      </c>
      <c r="F52" s="389"/>
      <c r="G52" s="389"/>
      <c r="H52" s="389"/>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6" t="str">
        <f>E11</f>
        <v>SO 02 - Oprava silnoproudých rozvodů a osvětlení</v>
      </c>
      <c r="F54" s="389"/>
      <c r="G54" s="389"/>
      <c r="H54" s="389"/>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ŽST Olomouc - Nová Ulice</v>
      </c>
      <c r="G56" s="37"/>
      <c r="H56" s="37"/>
      <c r="I56" s="30" t="s">
        <v>23</v>
      </c>
      <c r="J56" s="60">
        <f>IF(J14="","",J14)</f>
        <v>0</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24</v>
      </c>
      <c r="D58" s="37"/>
      <c r="E58" s="37"/>
      <c r="F58" s="28" t="str">
        <f>E17</f>
        <v xml:space="preserve"> </v>
      </c>
      <c r="G58" s="37"/>
      <c r="H58" s="37"/>
      <c r="I58" s="30" t="s">
        <v>29</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27</v>
      </c>
      <c r="D59" s="37"/>
      <c r="E59" s="37"/>
      <c r="F59" s="28" t="str">
        <f>IF(E20="","",E20)</f>
        <v>Vyplň údaj</v>
      </c>
      <c r="G59" s="37"/>
      <c r="H59" s="37"/>
      <c r="I59" s="30" t="s">
        <v>31</v>
      </c>
      <c r="J59" s="33" t="str">
        <f>E26</f>
        <v>Ing.Lukáš Zítka</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66</v>
      </c>
      <c r="D63" s="37"/>
      <c r="E63" s="37"/>
      <c r="F63" s="37"/>
      <c r="G63" s="37"/>
      <c r="H63" s="37"/>
      <c r="I63" s="37"/>
      <c r="J63" s="78">
        <f>J86</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143</v>
      </c>
      <c r="E64" s="144"/>
      <c r="F64" s="144"/>
      <c r="G64" s="144"/>
      <c r="H64" s="144"/>
      <c r="I64" s="144"/>
      <c r="J64" s="145">
        <f>J154</f>
        <v>0</v>
      </c>
      <c r="K64" s="142"/>
      <c r="L64" s="146"/>
    </row>
    <row r="65" spans="1:31" s="2" customFormat="1" ht="21.75" customHeight="1">
      <c r="A65" s="35"/>
      <c r="B65" s="36"/>
      <c r="C65" s="37"/>
      <c r="D65" s="37"/>
      <c r="E65" s="37"/>
      <c r="F65" s="37"/>
      <c r="G65" s="37"/>
      <c r="H65" s="37"/>
      <c r="I65" s="37"/>
      <c r="J65" s="37"/>
      <c r="K65" s="37"/>
      <c r="L65" s="114"/>
      <c r="S65" s="35"/>
      <c r="T65" s="35"/>
      <c r="U65" s="35"/>
      <c r="V65" s="35"/>
      <c r="W65" s="35"/>
      <c r="X65" s="35"/>
      <c r="Y65" s="35"/>
      <c r="Z65" s="35"/>
      <c r="AA65" s="35"/>
      <c r="AB65" s="35"/>
      <c r="AC65" s="35"/>
      <c r="AD65" s="35"/>
      <c r="AE65" s="35"/>
    </row>
    <row r="66" spans="1:31" s="2" customFormat="1" ht="6.95" customHeight="1">
      <c r="A66" s="35"/>
      <c r="B66" s="48"/>
      <c r="C66" s="49"/>
      <c r="D66" s="49"/>
      <c r="E66" s="49"/>
      <c r="F66" s="49"/>
      <c r="G66" s="49"/>
      <c r="H66" s="49"/>
      <c r="I66" s="49"/>
      <c r="J66" s="49"/>
      <c r="K66" s="49"/>
      <c r="L66" s="114"/>
      <c r="S66" s="35"/>
      <c r="T66" s="35"/>
      <c r="U66" s="35"/>
      <c r="V66" s="35"/>
      <c r="W66" s="35"/>
      <c r="X66" s="35"/>
      <c r="Y66" s="35"/>
      <c r="Z66" s="35"/>
      <c r="AA66" s="35"/>
      <c r="AB66" s="35"/>
      <c r="AC66" s="35"/>
      <c r="AD66" s="35"/>
      <c r="AE66" s="35"/>
    </row>
    <row r="70" spans="1:31" s="2" customFormat="1" ht="6.95" customHeight="1">
      <c r="A70" s="35"/>
      <c r="B70" s="50"/>
      <c r="C70" s="51"/>
      <c r="D70" s="51"/>
      <c r="E70" s="51"/>
      <c r="F70" s="51"/>
      <c r="G70" s="51"/>
      <c r="H70" s="51"/>
      <c r="I70" s="51"/>
      <c r="J70" s="51"/>
      <c r="K70" s="51"/>
      <c r="L70" s="114"/>
      <c r="S70" s="35"/>
      <c r="T70" s="35"/>
      <c r="U70" s="35"/>
      <c r="V70" s="35"/>
      <c r="W70" s="35"/>
      <c r="X70" s="35"/>
      <c r="Y70" s="35"/>
      <c r="Z70" s="35"/>
      <c r="AA70" s="35"/>
      <c r="AB70" s="35"/>
      <c r="AC70" s="35"/>
      <c r="AD70" s="35"/>
      <c r="AE70" s="35"/>
    </row>
    <row r="71" spans="1:31" s="2" customFormat="1" ht="24.95" customHeight="1">
      <c r="A71" s="35"/>
      <c r="B71" s="36"/>
      <c r="C71" s="24" t="s">
        <v>144</v>
      </c>
      <c r="D71" s="37"/>
      <c r="E71" s="37"/>
      <c r="F71" s="37"/>
      <c r="G71" s="37"/>
      <c r="H71" s="37"/>
      <c r="I71" s="37"/>
      <c r="J71" s="37"/>
      <c r="K71" s="37"/>
      <c r="L71" s="114"/>
      <c r="S71" s="35"/>
      <c r="T71" s="35"/>
      <c r="U71" s="35"/>
      <c r="V71" s="35"/>
      <c r="W71" s="35"/>
      <c r="X71" s="35"/>
      <c r="Y71" s="35"/>
      <c r="Z71" s="35"/>
      <c r="AA71" s="35"/>
      <c r="AB71" s="35"/>
      <c r="AC71" s="35"/>
      <c r="AD71" s="35"/>
      <c r="AE71" s="35"/>
    </row>
    <row r="72" spans="1:31" s="2" customFormat="1" ht="6.95" customHeight="1">
      <c r="A72" s="35"/>
      <c r="B72" s="36"/>
      <c r="C72" s="37"/>
      <c r="D72" s="37"/>
      <c r="E72" s="37"/>
      <c r="F72" s="37"/>
      <c r="G72" s="37"/>
      <c r="H72" s="37"/>
      <c r="I72" s="37"/>
      <c r="J72" s="37"/>
      <c r="K72" s="37"/>
      <c r="L72" s="114"/>
      <c r="S72" s="35"/>
      <c r="T72" s="35"/>
      <c r="U72" s="35"/>
      <c r="V72" s="35"/>
      <c r="W72" s="35"/>
      <c r="X72" s="35"/>
      <c r="Y72" s="35"/>
      <c r="Z72" s="35"/>
      <c r="AA72" s="35"/>
      <c r="AB72" s="35"/>
      <c r="AC72" s="35"/>
      <c r="AD72" s="35"/>
      <c r="AE72" s="35"/>
    </row>
    <row r="73" spans="1:31" s="2" customFormat="1" ht="12" customHeight="1">
      <c r="A73" s="35"/>
      <c r="B73" s="36"/>
      <c r="C73" s="30" t="s">
        <v>16</v>
      </c>
      <c r="D73" s="37"/>
      <c r="E73" s="37"/>
      <c r="F73" s="37"/>
      <c r="G73" s="37"/>
      <c r="H73" s="37"/>
      <c r="I73" s="37"/>
      <c r="J73" s="37"/>
      <c r="K73" s="37"/>
      <c r="L73" s="114"/>
      <c r="S73" s="35"/>
      <c r="T73" s="35"/>
      <c r="U73" s="35"/>
      <c r="V73" s="35"/>
      <c r="W73" s="35"/>
      <c r="X73" s="35"/>
      <c r="Y73" s="35"/>
      <c r="Z73" s="35"/>
      <c r="AA73" s="35"/>
      <c r="AB73" s="35"/>
      <c r="AC73" s="35"/>
      <c r="AD73" s="35"/>
      <c r="AE73" s="35"/>
    </row>
    <row r="74" spans="1:31" s="2" customFormat="1" ht="16.5" customHeight="1">
      <c r="A74" s="35"/>
      <c r="B74" s="36"/>
      <c r="C74" s="37"/>
      <c r="D74" s="37"/>
      <c r="E74" s="387" t="str">
        <f>E7</f>
        <v>Olomouc - Nová ulice ON - oprava</v>
      </c>
      <c r="F74" s="388"/>
      <c r="G74" s="388"/>
      <c r="H74" s="388"/>
      <c r="I74" s="37"/>
      <c r="J74" s="37"/>
      <c r="K74" s="37"/>
      <c r="L74" s="114"/>
      <c r="S74" s="35"/>
      <c r="T74" s="35"/>
      <c r="U74" s="35"/>
      <c r="V74" s="35"/>
      <c r="W74" s="35"/>
      <c r="X74" s="35"/>
      <c r="Y74" s="35"/>
      <c r="Z74" s="35"/>
      <c r="AA74" s="35"/>
      <c r="AB74" s="35"/>
      <c r="AC74" s="35"/>
      <c r="AD74" s="35"/>
      <c r="AE74" s="35"/>
    </row>
    <row r="75" spans="1:31" s="1" customFormat="1" ht="12" customHeight="1">
      <c r="B75" s="22"/>
      <c r="C75" s="30" t="s">
        <v>105</v>
      </c>
      <c r="D75" s="23"/>
      <c r="E75" s="23"/>
      <c r="F75" s="23"/>
      <c r="G75" s="23"/>
      <c r="H75" s="23"/>
      <c r="I75" s="23"/>
      <c r="J75" s="23"/>
      <c r="K75" s="23"/>
      <c r="L75" s="21"/>
    </row>
    <row r="76" spans="1:31" s="2" customFormat="1" ht="16.5" customHeight="1">
      <c r="A76" s="35"/>
      <c r="B76" s="36"/>
      <c r="C76" s="37"/>
      <c r="D76" s="37"/>
      <c r="E76" s="387" t="s">
        <v>1463</v>
      </c>
      <c r="F76" s="389"/>
      <c r="G76" s="389"/>
      <c r="H76" s="389"/>
      <c r="I76" s="37"/>
      <c r="J76" s="37"/>
      <c r="K76" s="37"/>
      <c r="L76" s="114"/>
      <c r="S76" s="35"/>
      <c r="T76" s="35"/>
      <c r="U76" s="35"/>
      <c r="V76" s="35"/>
      <c r="W76" s="35"/>
      <c r="X76" s="35"/>
      <c r="Y76" s="35"/>
      <c r="Z76" s="35"/>
      <c r="AA76" s="35"/>
      <c r="AB76" s="35"/>
      <c r="AC76" s="35"/>
      <c r="AD76" s="35"/>
      <c r="AE76" s="35"/>
    </row>
    <row r="77" spans="1:31" s="2" customFormat="1" ht="12" customHeight="1">
      <c r="A77" s="35"/>
      <c r="B77" s="36"/>
      <c r="C77" s="30" t="s">
        <v>107</v>
      </c>
      <c r="D77" s="37"/>
      <c r="E77" s="37"/>
      <c r="F77" s="37"/>
      <c r="G77" s="37"/>
      <c r="H77" s="37"/>
      <c r="I77" s="37"/>
      <c r="J77" s="37"/>
      <c r="K77" s="37"/>
      <c r="L77" s="114"/>
      <c r="S77" s="35"/>
      <c r="T77" s="35"/>
      <c r="U77" s="35"/>
      <c r="V77" s="35"/>
      <c r="W77" s="35"/>
      <c r="X77" s="35"/>
      <c r="Y77" s="35"/>
      <c r="Z77" s="35"/>
      <c r="AA77" s="35"/>
      <c r="AB77" s="35"/>
      <c r="AC77" s="35"/>
      <c r="AD77" s="35"/>
      <c r="AE77" s="35"/>
    </row>
    <row r="78" spans="1:31" s="2" customFormat="1" ht="16.5" customHeight="1">
      <c r="A78" s="35"/>
      <c r="B78" s="36"/>
      <c r="C78" s="37"/>
      <c r="D78" s="37"/>
      <c r="E78" s="336" t="str">
        <f>E11</f>
        <v>SO 02 - Oprava silnoproudých rozvodů a osvětlení</v>
      </c>
      <c r="F78" s="389"/>
      <c r="G78" s="389"/>
      <c r="H78" s="389"/>
      <c r="I78" s="37"/>
      <c r="J78" s="37"/>
      <c r="K78" s="37"/>
      <c r="L78" s="114"/>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37"/>
      <c r="J79" s="37"/>
      <c r="K79" s="37"/>
      <c r="L79" s="114"/>
      <c r="S79" s="35"/>
      <c r="T79" s="35"/>
      <c r="U79" s="35"/>
      <c r="V79" s="35"/>
      <c r="W79" s="35"/>
      <c r="X79" s="35"/>
      <c r="Y79" s="35"/>
      <c r="Z79" s="35"/>
      <c r="AA79" s="35"/>
      <c r="AB79" s="35"/>
      <c r="AC79" s="35"/>
      <c r="AD79" s="35"/>
      <c r="AE79" s="35"/>
    </row>
    <row r="80" spans="1:31" s="2" customFormat="1" ht="12" customHeight="1">
      <c r="A80" s="35"/>
      <c r="B80" s="36"/>
      <c r="C80" s="30" t="s">
        <v>21</v>
      </c>
      <c r="D80" s="37"/>
      <c r="E80" s="37"/>
      <c r="F80" s="28" t="str">
        <f>F14</f>
        <v>ŽST Olomouc - Nová Ulice</v>
      </c>
      <c r="G80" s="37"/>
      <c r="H80" s="37"/>
      <c r="I80" s="30" t="s">
        <v>23</v>
      </c>
      <c r="J80" s="60">
        <f>IF(J14="","",J14)</f>
        <v>0</v>
      </c>
      <c r="K80" s="37"/>
      <c r="L80" s="114"/>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37"/>
      <c r="J81" s="37"/>
      <c r="K81" s="37"/>
      <c r="L81" s="114"/>
      <c r="S81" s="35"/>
      <c r="T81" s="35"/>
      <c r="U81" s="35"/>
      <c r="V81" s="35"/>
      <c r="W81" s="35"/>
      <c r="X81" s="35"/>
      <c r="Y81" s="35"/>
      <c r="Z81" s="35"/>
      <c r="AA81" s="35"/>
      <c r="AB81" s="35"/>
      <c r="AC81" s="35"/>
      <c r="AD81" s="35"/>
      <c r="AE81" s="35"/>
    </row>
    <row r="82" spans="1:65" s="2" customFormat="1" ht="15.2" customHeight="1">
      <c r="A82" s="35"/>
      <c r="B82" s="36"/>
      <c r="C82" s="30" t="s">
        <v>24</v>
      </c>
      <c r="D82" s="37"/>
      <c r="E82" s="37"/>
      <c r="F82" s="28" t="str">
        <f>E17</f>
        <v xml:space="preserve"> </v>
      </c>
      <c r="G82" s="37"/>
      <c r="H82" s="37"/>
      <c r="I82" s="30" t="s">
        <v>29</v>
      </c>
      <c r="J82" s="33" t="str">
        <f>E23</f>
        <v xml:space="preserve"> </v>
      </c>
      <c r="K82" s="37"/>
      <c r="L82" s="114"/>
      <c r="S82" s="35"/>
      <c r="T82" s="35"/>
      <c r="U82" s="35"/>
      <c r="V82" s="35"/>
      <c r="W82" s="35"/>
      <c r="X82" s="35"/>
      <c r="Y82" s="35"/>
      <c r="Z82" s="35"/>
      <c r="AA82" s="35"/>
      <c r="AB82" s="35"/>
      <c r="AC82" s="35"/>
      <c r="AD82" s="35"/>
      <c r="AE82" s="35"/>
    </row>
    <row r="83" spans="1:65" s="2" customFormat="1" ht="15.2" customHeight="1">
      <c r="A83" s="35"/>
      <c r="B83" s="36"/>
      <c r="C83" s="30" t="s">
        <v>27</v>
      </c>
      <c r="D83" s="37"/>
      <c r="E83" s="37"/>
      <c r="F83" s="28" t="str">
        <f>IF(E20="","",E20)</f>
        <v>Vyplň údaj</v>
      </c>
      <c r="G83" s="37"/>
      <c r="H83" s="37"/>
      <c r="I83" s="30" t="s">
        <v>31</v>
      </c>
      <c r="J83" s="33" t="str">
        <f>E26</f>
        <v>Ing.Lukáš Zítka</v>
      </c>
      <c r="K83" s="37"/>
      <c r="L83" s="114"/>
      <c r="S83" s="35"/>
      <c r="T83" s="35"/>
      <c r="U83" s="35"/>
      <c r="V83" s="35"/>
      <c r="W83" s="35"/>
      <c r="X83" s="35"/>
      <c r="Y83" s="35"/>
      <c r="Z83" s="35"/>
      <c r="AA83" s="35"/>
      <c r="AB83" s="35"/>
      <c r="AC83" s="35"/>
      <c r="AD83" s="35"/>
      <c r="AE83" s="35"/>
    </row>
    <row r="84" spans="1:65" s="2" customFormat="1" ht="10.35" customHeight="1">
      <c r="A84" s="35"/>
      <c r="B84" s="36"/>
      <c r="C84" s="37"/>
      <c r="D84" s="37"/>
      <c r="E84" s="37"/>
      <c r="F84" s="37"/>
      <c r="G84" s="37"/>
      <c r="H84" s="37"/>
      <c r="I84" s="37"/>
      <c r="J84" s="37"/>
      <c r="K84" s="37"/>
      <c r="L84" s="114"/>
      <c r="S84" s="35"/>
      <c r="T84" s="35"/>
      <c r="U84" s="35"/>
      <c r="V84" s="35"/>
      <c r="W84" s="35"/>
      <c r="X84" s="35"/>
      <c r="Y84" s="35"/>
      <c r="Z84" s="35"/>
      <c r="AA84" s="35"/>
      <c r="AB84" s="35"/>
      <c r="AC84" s="35"/>
      <c r="AD84" s="35"/>
      <c r="AE84" s="35"/>
    </row>
    <row r="85" spans="1:65" s="11" customFormat="1" ht="29.25" customHeight="1">
      <c r="A85" s="152"/>
      <c r="B85" s="153"/>
      <c r="C85" s="154" t="s">
        <v>145</v>
      </c>
      <c r="D85" s="155" t="s">
        <v>53</v>
      </c>
      <c r="E85" s="155" t="s">
        <v>49</v>
      </c>
      <c r="F85" s="155" t="s">
        <v>50</v>
      </c>
      <c r="G85" s="155" t="s">
        <v>146</v>
      </c>
      <c r="H85" s="155" t="s">
        <v>147</v>
      </c>
      <c r="I85" s="155" t="s">
        <v>148</v>
      </c>
      <c r="J85" s="155" t="s">
        <v>111</v>
      </c>
      <c r="K85" s="156" t="s">
        <v>149</v>
      </c>
      <c r="L85" s="157"/>
      <c r="M85" s="69" t="s">
        <v>19</v>
      </c>
      <c r="N85" s="70" t="s">
        <v>38</v>
      </c>
      <c r="O85" s="70" t="s">
        <v>150</v>
      </c>
      <c r="P85" s="70" t="s">
        <v>151</v>
      </c>
      <c r="Q85" s="70" t="s">
        <v>152</v>
      </c>
      <c r="R85" s="70" t="s">
        <v>153</v>
      </c>
      <c r="S85" s="70" t="s">
        <v>154</v>
      </c>
      <c r="T85" s="71" t="s">
        <v>155</v>
      </c>
      <c r="U85" s="152"/>
      <c r="V85" s="152"/>
      <c r="W85" s="152"/>
      <c r="X85" s="152"/>
      <c r="Y85" s="152"/>
      <c r="Z85" s="152"/>
      <c r="AA85" s="152"/>
      <c r="AB85" s="152"/>
      <c r="AC85" s="152"/>
      <c r="AD85" s="152"/>
      <c r="AE85" s="152"/>
    </row>
    <row r="86" spans="1:65" s="2" customFormat="1" ht="22.9" customHeight="1">
      <c r="A86" s="35"/>
      <c r="B86" s="36"/>
      <c r="C86" s="76" t="s">
        <v>156</v>
      </c>
      <c r="D86" s="37"/>
      <c r="E86" s="37"/>
      <c r="F86" s="37"/>
      <c r="G86" s="37"/>
      <c r="H86" s="37"/>
      <c r="I86" s="37"/>
      <c r="J86" s="158">
        <f>BK86</f>
        <v>0</v>
      </c>
      <c r="K86" s="37"/>
      <c r="L86" s="40"/>
      <c r="M86" s="72"/>
      <c r="N86" s="159"/>
      <c r="O86" s="73"/>
      <c r="P86" s="160">
        <f>P87+SUM(P88:P154)</f>
        <v>0</v>
      </c>
      <c r="Q86" s="73"/>
      <c r="R86" s="160">
        <f>R87+SUM(R88:R154)</f>
        <v>0</v>
      </c>
      <c r="S86" s="73"/>
      <c r="T86" s="161">
        <f>T87+SUM(T88:T154)</f>
        <v>0</v>
      </c>
      <c r="U86" s="35"/>
      <c r="V86" s="35"/>
      <c r="W86" s="35"/>
      <c r="X86" s="35"/>
      <c r="Y86" s="35"/>
      <c r="Z86" s="35"/>
      <c r="AA86" s="35"/>
      <c r="AB86" s="35"/>
      <c r="AC86" s="35"/>
      <c r="AD86" s="35"/>
      <c r="AE86" s="35"/>
      <c r="AT86" s="18" t="s">
        <v>67</v>
      </c>
      <c r="AU86" s="18" t="s">
        <v>112</v>
      </c>
      <c r="BK86" s="162">
        <f>BK87+SUM(BK88:BK154)</f>
        <v>0</v>
      </c>
    </row>
    <row r="87" spans="1:65" s="2" customFormat="1" ht="24">
      <c r="A87" s="35"/>
      <c r="B87" s="36"/>
      <c r="C87" s="215" t="s">
        <v>75</v>
      </c>
      <c r="D87" s="215" t="s">
        <v>196</v>
      </c>
      <c r="E87" s="216" t="s">
        <v>1467</v>
      </c>
      <c r="F87" s="217" t="s">
        <v>1468</v>
      </c>
      <c r="G87" s="218" t="s">
        <v>223</v>
      </c>
      <c r="H87" s="219">
        <v>25</v>
      </c>
      <c r="I87" s="220"/>
      <c r="J87" s="221">
        <f t="shared" ref="J87:J106" si="0">ROUND(I87*H87,2)</f>
        <v>0</v>
      </c>
      <c r="K87" s="217" t="s">
        <v>697</v>
      </c>
      <c r="L87" s="222"/>
      <c r="M87" s="223" t="s">
        <v>19</v>
      </c>
      <c r="N87" s="224" t="s">
        <v>39</v>
      </c>
      <c r="O87" s="65"/>
      <c r="P87" s="188">
        <f t="shared" ref="P87:P106" si="1">O87*H87</f>
        <v>0</v>
      </c>
      <c r="Q87" s="188">
        <v>0</v>
      </c>
      <c r="R87" s="188">
        <f t="shared" ref="R87:R106" si="2">Q87*H87</f>
        <v>0</v>
      </c>
      <c r="S87" s="188">
        <v>0</v>
      </c>
      <c r="T87" s="189">
        <f t="shared" ref="T87:T106" si="3">S87*H87</f>
        <v>0</v>
      </c>
      <c r="U87" s="35"/>
      <c r="V87" s="35"/>
      <c r="W87" s="35"/>
      <c r="X87" s="35"/>
      <c r="Y87" s="35"/>
      <c r="Z87" s="35"/>
      <c r="AA87" s="35"/>
      <c r="AB87" s="35"/>
      <c r="AC87" s="35"/>
      <c r="AD87" s="35"/>
      <c r="AE87" s="35"/>
      <c r="AR87" s="190" t="s">
        <v>200</v>
      </c>
      <c r="AT87" s="190" t="s">
        <v>196</v>
      </c>
      <c r="AU87" s="190" t="s">
        <v>68</v>
      </c>
      <c r="AY87" s="18" t="s">
        <v>159</v>
      </c>
      <c r="BE87" s="191">
        <f t="shared" ref="BE87:BE106" si="4">IF(N87="základní",J87,0)</f>
        <v>0</v>
      </c>
      <c r="BF87" s="191">
        <f t="shared" ref="BF87:BF106" si="5">IF(N87="snížená",J87,0)</f>
        <v>0</v>
      </c>
      <c r="BG87" s="191">
        <f t="shared" ref="BG87:BG106" si="6">IF(N87="zákl. přenesená",J87,0)</f>
        <v>0</v>
      </c>
      <c r="BH87" s="191">
        <f t="shared" ref="BH87:BH106" si="7">IF(N87="sníž. přenesená",J87,0)</f>
        <v>0</v>
      </c>
      <c r="BI87" s="191">
        <f t="shared" ref="BI87:BI106" si="8">IF(N87="nulová",J87,0)</f>
        <v>0</v>
      </c>
      <c r="BJ87" s="18" t="s">
        <v>75</v>
      </c>
      <c r="BK87" s="191">
        <f t="shared" ref="BK87:BK106" si="9">ROUND(I87*H87,2)</f>
        <v>0</v>
      </c>
      <c r="BL87" s="18" t="s">
        <v>166</v>
      </c>
      <c r="BM87" s="190" t="s">
        <v>1469</v>
      </c>
    </row>
    <row r="88" spans="1:65" s="2" customFormat="1" ht="24">
      <c r="A88" s="35"/>
      <c r="B88" s="36"/>
      <c r="C88" s="215" t="s">
        <v>77</v>
      </c>
      <c r="D88" s="215" t="s">
        <v>196</v>
      </c>
      <c r="E88" s="216" t="s">
        <v>1470</v>
      </c>
      <c r="F88" s="217" t="s">
        <v>1471</v>
      </c>
      <c r="G88" s="218" t="s">
        <v>223</v>
      </c>
      <c r="H88" s="219">
        <v>100</v>
      </c>
      <c r="I88" s="220"/>
      <c r="J88" s="221">
        <f t="shared" si="0"/>
        <v>0</v>
      </c>
      <c r="K88" s="217" t="s">
        <v>697</v>
      </c>
      <c r="L88" s="222"/>
      <c r="M88" s="223" t="s">
        <v>19</v>
      </c>
      <c r="N88" s="224" t="s">
        <v>39</v>
      </c>
      <c r="O88" s="65"/>
      <c r="P88" s="188">
        <f t="shared" si="1"/>
        <v>0</v>
      </c>
      <c r="Q88" s="188">
        <v>0</v>
      </c>
      <c r="R88" s="188">
        <f t="shared" si="2"/>
        <v>0</v>
      </c>
      <c r="S88" s="188">
        <v>0</v>
      </c>
      <c r="T88" s="189">
        <f t="shared" si="3"/>
        <v>0</v>
      </c>
      <c r="U88" s="35"/>
      <c r="V88" s="35"/>
      <c r="W88" s="35"/>
      <c r="X88" s="35"/>
      <c r="Y88" s="35"/>
      <c r="Z88" s="35"/>
      <c r="AA88" s="35"/>
      <c r="AB88" s="35"/>
      <c r="AC88" s="35"/>
      <c r="AD88" s="35"/>
      <c r="AE88" s="35"/>
      <c r="AR88" s="190" t="s">
        <v>827</v>
      </c>
      <c r="AT88" s="190" t="s">
        <v>196</v>
      </c>
      <c r="AU88" s="190" t="s">
        <v>68</v>
      </c>
      <c r="AY88" s="18" t="s">
        <v>159</v>
      </c>
      <c r="BE88" s="191">
        <f t="shared" si="4"/>
        <v>0</v>
      </c>
      <c r="BF88" s="191">
        <f t="shared" si="5"/>
        <v>0</v>
      </c>
      <c r="BG88" s="191">
        <f t="shared" si="6"/>
        <v>0</v>
      </c>
      <c r="BH88" s="191">
        <f t="shared" si="7"/>
        <v>0</v>
      </c>
      <c r="BI88" s="191">
        <f t="shared" si="8"/>
        <v>0</v>
      </c>
      <c r="BJ88" s="18" t="s">
        <v>75</v>
      </c>
      <c r="BK88" s="191">
        <f t="shared" si="9"/>
        <v>0</v>
      </c>
      <c r="BL88" s="18" t="s">
        <v>827</v>
      </c>
      <c r="BM88" s="190" t="s">
        <v>1472</v>
      </c>
    </row>
    <row r="89" spans="1:65" s="2" customFormat="1" ht="24">
      <c r="A89" s="35"/>
      <c r="B89" s="36"/>
      <c r="C89" s="215" t="s">
        <v>175</v>
      </c>
      <c r="D89" s="215" t="s">
        <v>196</v>
      </c>
      <c r="E89" s="216" t="s">
        <v>1473</v>
      </c>
      <c r="F89" s="217" t="s">
        <v>1474</v>
      </c>
      <c r="G89" s="218" t="s">
        <v>223</v>
      </c>
      <c r="H89" s="219">
        <v>100</v>
      </c>
      <c r="I89" s="220"/>
      <c r="J89" s="221">
        <f t="shared" si="0"/>
        <v>0</v>
      </c>
      <c r="K89" s="217" t="s">
        <v>697</v>
      </c>
      <c r="L89" s="222"/>
      <c r="M89" s="223" t="s">
        <v>19</v>
      </c>
      <c r="N89" s="224" t="s">
        <v>39</v>
      </c>
      <c r="O89" s="65"/>
      <c r="P89" s="188">
        <f t="shared" si="1"/>
        <v>0</v>
      </c>
      <c r="Q89" s="188">
        <v>0</v>
      </c>
      <c r="R89" s="188">
        <f t="shared" si="2"/>
        <v>0</v>
      </c>
      <c r="S89" s="188">
        <v>0</v>
      </c>
      <c r="T89" s="189">
        <f t="shared" si="3"/>
        <v>0</v>
      </c>
      <c r="U89" s="35"/>
      <c r="V89" s="35"/>
      <c r="W89" s="35"/>
      <c r="X89" s="35"/>
      <c r="Y89" s="35"/>
      <c r="Z89" s="35"/>
      <c r="AA89" s="35"/>
      <c r="AB89" s="35"/>
      <c r="AC89" s="35"/>
      <c r="AD89" s="35"/>
      <c r="AE89" s="35"/>
      <c r="AR89" s="190" t="s">
        <v>827</v>
      </c>
      <c r="AT89" s="190" t="s">
        <v>196</v>
      </c>
      <c r="AU89" s="190" t="s">
        <v>68</v>
      </c>
      <c r="AY89" s="18" t="s">
        <v>159</v>
      </c>
      <c r="BE89" s="191">
        <f t="shared" si="4"/>
        <v>0</v>
      </c>
      <c r="BF89" s="191">
        <f t="shared" si="5"/>
        <v>0</v>
      </c>
      <c r="BG89" s="191">
        <f t="shared" si="6"/>
        <v>0</v>
      </c>
      <c r="BH89" s="191">
        <f t="shared" si="7"/>
        <v>0</v>
      </c>
      <c r="BI89" s="191">
        <f t="shared" si="8"/>
        <v>0</v>
      </c>
      <c r="BJ89" s="18" t="s">
        <v>75</v>
      </c>
      <c r="BK89" s="191">
        <f t="shared" si="9"/>
        <v>0</v>
      </c>
      <c r="BL89" s="18" t="s">
        <v>827</v>
      </c>
      <c r="BM89" s="190" t="s">
        <v>1475</v>
      </c>
    </row>
    <row r="90" spans="1:65" s="2" customFormat="1" ht="24">
      <c r="A90" s="35"/>
      <c r="B90" s="36"/>
      <c r="C90" s="215" t="s">
        <v>166</v>
      </c>
      <c r="D90" s="215" t="s">
        <v>196</v>
      </c>
      <c r="E90" s="216" t="s">
        <v>1476</v>
      </c>
      <c r="F90" s="217" t="s">
        <v>1477</v>
      </c>
      <c r="G90" s="218" t="s">
        <v>223</v>
      </c>
      <c r="H90" s="219">
        <v>100</v>
      </c>
      <c r="I90" s="220"/>
      <c r="J90" s="221">
        <f t="shared" si="0"/>
        <v>0</v>
      </c>
      <c r="K90" s="217" t="s">
        <v>697</v>
      </c>
      <c r="L90" s="222"/>
      <c r="M90" s="223" t="s">
        <v>19</v>
      </c>
      <c r="N90" s="224" t="s">
        <v>39</v>
      </c>
      <c r="O90" s="65"/>
      <c r="P90" s="188">
        <f t="shared" si="1"/>
        <v>0</v>
      </c>
      <c r="Q90" s="188">
        <v>0</v>
      </c>
      <c r="R90" s="188">
        <f t="shared" si="2"/>
        <v>0</v>
      </c>
      <c r="S90" s="188">
        <v>0</v>
      </c>
      <c r="T90" s="189">
        <f t="shared" si="3"/>
        <v>0</v>
      </c>
      <c r="U90" s="35"/>
      <c r="V90" s="35"/>
      <c r="W90" s="35"/>
      <c r="X90" s="35"/>
      <c r="Y90" s="35"/>
      <c r="Z90" s="35"/>
      <c r="AA90" s="35"/>
      <c r="AB90" s="35"/>
      <c r="AC90" s="35"/>
      <c r="AD90" s="35"/>
      <c r="AE90" s="35"/>
      <c r="AR90" s="190" t="s">
        <v>827</v>
      </c>
      <c r="AT90" s="190" t="s">
        <v>196</v>
      </c>
      <c r="AU90" s="190" t="s">
        <v>68</v>
      </c>
      <c r="AY90" s="18" t="s">
        <v>159</v>
      </c>
      <c r="BE90" s="191">
        <f t="shared" si="4"/>
        <v>0</v>
      </c>
      <c r="BF90" s="191">
        <f t="shared" si="5"/>
        <v>0</v>
      </c>
      <c r="BG90" s="191">
        <f t="shared" si="6"/>
        <v>0</v>
      </c>
      <c r="BH90" s="191">
        <f t="shared" si="7"/>
        <v>0</v>
      </c>
      <c r="BI90" s="191">
        <f t="shared" si="8"/>
        <v>0</v>
      </c>
      <c r="BJ90" s="18" t="s">
        <v>75</v>
      </c>
      <c r="BK90" s="191">
        <f t="shared" si="9"/>
        <v>0</v>
      </c>
      <c r="BL90" s="18" t="s">
        <v>827</v>
      </c>
      <c r="BM90" s="190" t="s">
        <v>1478</v>
      </c>
    </row>
    <row r="91" spans="1:65" s="2" customFormat="1" ht="24">
      <c r="A91" s="35"/>
      <c r="B91" s="36"/>
      <c r="C91" s="215" t="s">
        <v>185</v>
      </c>
      <c r="D91" s="215" t="s">
        <v>196</v>
      </c>
      <c r="E91" s="216" t="s">
        <v>1479</v>
      </c>
      <c r="F91" s="217" t="s">
        <v>1480</v>
      </c>
      <c r="G91" s="218" t="s">
        <v>223</v>
      </c>
      <c r="H91" s="219">
        <v>35</v>
      </c>
      <c r="I91" s="220"/>
      <c r="J91" s="221">
        <f t="shared" si="0"/>
        <v>0</v>
      </c>
      <c r="K91" s="217" t="s">
        <v>697</v>
      </c>
      <c r="L91" s="222"/>
      <c r="M91" s="223" t="s">
        <v>19</v>
      </c>
      <c r="N91" s="224" t="s">
        <v>39</v>
      </c>
      <c r="O91" s="65"/>
      <c r="P91" s="188">
        <f t="shared" si="1"/>
        <v>0</v>
      </c>
      <c r="Q91" s="188">
        <v>0</v>
      </c>
      <c r="R91" s="188">
        <f t="shared" si="2"/>
        <v>0</v>
      </c>
      <c r="S91" s="188">
        <v>0</v>
      </c>
      <c r="T91" s="189">
        <f t="shared" si="3"/>
        <v>0</v>
      </c>
      <c r="U91" s="35"/>
      <c r="V91" s="35"/>
      <c r="W91" s="35"/>
      <c r="X91" s="35"/>
      <c r="Y91" s="35"/>
      <c r="Z91" s="35"/>
      <c r="AA91" s="35"/>
      <c r="AB91" s="35"/>
      <c r="AC91" s="35"/>
      <c r="AD91" s="35"/>
      <c r="AE91" s="35"/>
      <c r="AR91" s="190" t="s">
        <v>827</v>
      </c>
      <c r="AT91" s="190" t="s">
        <v>196</v>
      </c>
      <c r="AU91" s="190" t="s">
        <v>68</v>
      </c>
      <c r="AY91" s="18" t="s">
        <v>159</v>
      </c>
      <c r="BE91" s="191">
        <f t="shared" si="4"/>
        <v>0</v>
      </c>
      <c r="BF91" s="191">
        <f t="shared" si="5"/>
        <v>0</v>
      </c>
      <c r="BG91" s="191">
        <f t="shared" si="6"/>
        <v>0</v>
      </c>
      <c r="BH91" s="191">
        <f t="shared" si="7"/>
        <v>0</v>
      </c>
      <c r="BI91" s="191">
        <f t="shared" si="8"/>
        <v>0</v>
      </c>
      <c r="BJ91" s="18" t="s">
        <v>75</v>
      </c>
      <c r="BK91" s="191">
        <f t="shared" si="9"/>
        <v>0</v>
      </c>
      <c r="BL91" s="18" t="s">
        <v>827</v>
      </c>
      <c r="BM91" s="190" t="s">
        <v>1481</v>
      </c>
    </row>
    <row r="92" spans="1:65" s="2" customFormat="1" ht="33" customHeight="1">
      <c r="A92" s="35"/>
      <c r="B92" s="36"/>
      <c r="C92" s="215" t="s">
        <v>190</v>
      </c>
      <c r="D92" s="215" t="s">
        <v>196</v>
      </c>
      <c r="E92" s="216" t="s">
        <v>1482</v>
      </c>
      <c r="F92" s="217" t="s">
        <v>1483</v>
      </c>
      <c r="G92" s="218" t="s">
        <v>223</v>
      </c>
      <c r="H92" s="219">
        <v>35</v>
      </c>
      <c r="I92" s="220"/>
      <c r="J92" s="221">
        <f t="shared" si="0"/>
        <v>0</v>
      </c>
      <c r="K92" s="217" t="s">
        <v>697</v>
      </c>
      <c r="L92" s="222"/>
      <c r="M92" s="223" t="s">
        <v>19</v>
      </c>
      <c r="N92" s="224" t="s">
        <v>39</v>
      </c>
      <c r="O92" s="65"/>
      <c r="P92" s="188">
        <f t="shared" si="1"/>
        <v>0</v>
      </c>
      <c r="Q92" s="188">
        <v>0</v>
      </c>
      <c r="R92" s="188">
        <f t="shared" si="2"/>
        <v>0</v>
      </c>
      <c r="S92" s="188">
        <v>0</v>
      </c>
      <c r="T92" s="189">
        <f t="shared" si="3"/>
        <v>0</v>
      </c>
      <c r="U92" s="35"/>
      <c r="V92" s="35"/>
      <c r="W92" s="35"/>
      <c r="X92" s="35"/>
      <c r="Y92" s="35"/>
      <c r="Z92" s="35"/>
      <c r="AA92" s="35"/>
      <c r="AB92" s="35"/>
      <c r="AC92" s="35"/>
      <c r="AD92" s="35"/>
      <c r="AE92" s="35"/>
      <c r="AR92" s="190" t="s">
        <v>827</v>
      </c>
      <c r="AT92" s="190" t="s">
        <v>196</v>
      </c>
      <c r="AU92" s="190" t="s">
        <v>68</v>
      </c>
      <c r="AY92" s="18" t="s">
        <v>159</v>
      </c>
      <c r="BE92" s="191">
        <f t="shared" si="4"/>
        <v>0</v>
      </c>
      <c r="BF92" s="191">
        <f t="shared" si="5"/>
        <v>0</v>
      </c>
      <c r="BG92" s="191">
        <f t="shared" si="6"/>
        <v>0</v>
      </c>
      <c r="BH92" s="191">
        <f t="shared" si="7"/>
        <v>0</v>
      </c>
      <c r="BI92" s="191">
        <f t="shared" si="8"/>
        <v>0</v>
      </c>
      <c r="BJ92" s="18" t="s">
        <v>75</v>
      </c>
      <c r="BK92" s="191">
        <f t="shared" si="9"/>
        <v>0</v>
      </c>
      <c r="BL92" s="18" t="s">
        <v>827</v>
      </c>
      <c r="BM92" s="190" t="s">
        <v>1484</v>
      </c>
    </row>
    <row r="93" spans="1:65" s="2" customFormat="1" ht="33" customHeight="1">
      <c r="A93" s="35"/>
      <c r="B93" s="36"/>
      <c r="C93" s="215" t="s">
        <v>195</v>
      </c>
      <c r="D93" s="215" t="s">
        <v>196</v>
      </c>
      <c r="E93" s="216" t="s">
        <v>1485</v>
      </c>
      <c r="F93" s="217" t="s">
        <v>1486</v>
      </c>
      <c r="G93" s="218" t="s">
        <v>223</v>
      </c>
      <c r="H93" s="219">
        <v>25</v>
      </c>
      <c r="I93" s="220"/>
      <c r="J93" s="221">
        <f t="shared" si="0"/>
        <v>0</v>
      </c>
      <c r="K93" s="217" t="s">
        <v>697</v>
      </c>
      <c r="L93" s="222"/>
      <c r="M93" s="223" t="s">
        <v>19</v>
      </c>
      <c r="N93" s="224" t="s">
        <v>39</v>
      </c>
      <c r="O93" s="65"/>
      <c r="P93" s="188">
        <f t="shared" si="1"/>
        <v>0</v>
      </c>
      <c r="Q93" s="188">
        <v>0</v>
      </c>
      <c r="R93" s="188">
        <f t="shared" si="2"/>
        <v>0</v>
      </c>
      <c r="S93" s="188">
        <v>0</v>
      </c>
      <c r="T93" s="189">
        <f t="shared" si="3"/>
        <v>0</v>
      </c>
      <c r="U93" s="35"/>
      <c r="V93" s="35"/>
      <c r="W93" s="35"/>
      <c r="X93" s="35"/>
      <c r="Y93" s="35"/>
      <c r="Z93" s="35"/>
      <c r="AA93" s="35"/>
      <c r="AB93" s="35"/>
      <c r="AC93" s="35"/>
      <c r="AD93" s="35"/>
      <c r="AE93" s="35"/>
      <c r="AR93" s="190" t="s">
        <v>827</v>
      </c>
      <c r="AT93" s="190" t="s">
        <v>196</v>
      </c>
      <c r="AU93" s="190" t="s">
        <v>68</v>
      </c>
      <c r="AY93" s="18" t="s">
        <v>159</v>
      </c>
      <c r="BE93" s="191">
        <f t="shared" si="4"/>
        <v>0</v>
      </c>
      <c r="BF93" s="191">
        <f t="shared" si="5"/>
        <v>0</v>
      </c>
      <c r="BG93" s="191">
        <f t="shared" si="6"/>
        <v>0</v>
      </c>
      <c r="BH93" s="191">
        <f t="shared" si="7"/>
        <v>0</v>
      </c>
      <c r="BI93" s="191">
        <f t="shared" si="8"/>
        <v>0</v>
      </c>
      <c r="BJ93" s="18" t="s">
        <v>75</v>
      </c>
      <c r="BK93" s="191">
        <f t="shared" si="9"/>
        <v>0</v>
      </c>
      <c r="BL93" s="18" t="s">
        <v>827</v>
      </c>
      <c r="BM93" s="190" t="s">
        <v>1487</v>
      </c>
    </row>
    <row r="94" spans="1:65" s="2" customFormat="1" ht="33" customHeight="1">
      <c r="A94" s="35"/>
      <c r="B94" s="36"/>
      <c r="C94" s="215" t="s">
        <v>200</v>
      </c>
      <c r="D94" s="215" t="s">
        <v>196</v>
      </c>
      <c r="E94" s="216" t="s">
        <v>1488</v>
      </c>
      <c r="F94" s="217" t="s">
        <v>1489</v>
      </c>
      <c r="G94" s="218" t="s">
        <v>223</v>
      </c>
      <c r="H94" s="219">
        <v>50</v>
      </c>
      <c r="I94" s="220"/>
      <c r="J94" s="221">
        <f t="shared" si="0"/>
        <v>0</v>
      </c>
      <c r="K94" s="217" t="s">
        <v>697</v>
      </c>
      <c r="L94" s="222"/>
      <c r="M94" s="223" t="s">
        <v>19</v>
      </c>
      <c r="N94" s="224" t="s">
        <v>39</v>
      </c>
      <c r="O94" s="65"/>
      <c r="P94" s="188">
        <f t="shared" si="1"/>
        <v>0</v>
      </c>
      <c r="Q94" s="188">
        <v>0</v>
      </c>
      <c r="R94" s="188">
        <f t="shared" si="2"/>
        <v>0</v>
      </c>
      <c r="S94" s="188">
        <v>0</v>
      </c>
      <c r="T94" s="189">
        <f t="shared" si="3"/>
        <v>0</v>
      </c>
      <c r="U94" s="35"/>
      <c r="V94" s="35"/>
      <c r="W94" s="35"/>
      <c r="X94" s="35"/>
      <c r="Y94" s="35"/>
      <c r="Z94" s="35"/>
      <c r="AA94" s="35"/>
      <c r="AB94" s="35"/>
      <c r="AC94" s="35"/>
      <c r="AD94" s="35"/>
      <c r="AE94" s="35"/>
      <c r="AR94" s="190" t="s">
        <v>827</v>
      </c>
      <c r="AT94" s="190" t="s">
        <v>196</v>
      </c>
      <c r="AU94" s="190" t="s">
        <v>68</v>
      </c>
      <c r="AY94" s="18" t="s">
        <v>159</v>
      </c>
      <c r="BE94" s="191">
        <f t="shared" si="4"/>
        <v>0</v>
      </c>
      <c r="BF94" s="191">
        <f t="shared" si="5"/>
        <v>0</v>
      </c>
      <c r="BG94" s="191">
        <f t="shared" si="6"/>
        <v>0</v>
      </c>
      <c r="BH94" s="191">
        <f t="shared" si="7"/>
        <v>0</v>
      </c>
      <c r="BI94" s="191">
        <f t="shared" si="8"/>
        <v>0</v>
      </c>
      <c r="BJ94" s="18" t="s">
        <v>75</v>
      </c>
      <c r="BK94" s="191">
        <f t="shared" si="9"/>
        <v>0</v>
      </c>
      <c r="BL94" s="18" t="s">
        <v>827</v>
      </c>
      <c r="BM94" s="190" t="s">
        <v>1490</v>
      </c>
    </row>
    <row r="95" spans="1:65" s="2" customFormat="1" ht="33" customHeight="1">
      <c r="A95" s="35"/>
      <c r="B95" s="36"/>
      <c r="C95" s="215" t="s">
        <v>214</v>
      </c>
      <c r="D95" s="215" t="s">
        <v>196</v>
      </c>
      <c r="E95" s="216" t="s">
        <v>1491</v>
      </c>
      <c r="F95" s="217" t="s">
        <v>1492</v>
      </c>
      <c r="G95" s="218" t="s">
        <v>223</v>
      </c>
      <c r="H95" s="219">
        <v>230</v>
      </c>
      <c r="I95" s="220"/>
      <c r="J95" s="221">
        <f t="shared" si="0"/>
        <v>0</v>
      </c>
      <c r="K95" s="217" t="s">
        <v>697</v>
      </c>
      <c r="L95" s="222"/>
      <c r="M95" s="223" t="s">
        <v>19</v>
      </c>
      <c r="N95" s="224" t="s">
        <v>39</v>
      </c>
      <c r="O95" s="65"/>
      <c r="P95" s="188">
        <f t="shared" si="1"/>
        <v>0</v>
      </c>
      <c r="Q95" s="188">
        <v>0</v>
      </c>
      <c r="R95" s="188">
        <f t="shared" si="2"/>
        <v>0</v>
      </c>
      <c r="S95" s="188">
        <v>0</v>
      </c>
      <c r="T95" s="189">
        <f t="shared" si="3"/>
        <v>0</v>
      </c>
      <c r="U95" s="35"/>
      <c r="V95" s="35"/>
      <c r="W95" s="35"/>
      <c r="X95" s="35"/>
      <c r="Y95" s="35"/>
      <c r="Z95" s="35"/>
      <c r="AA95" s="35"/>
      <c r="AB95" s="35"/>
      <c r="AC95" s="35"/>
      <c r="AD95" s="35"/>
      <c r="AE95" s="35"/>
      <c r="AR95" s="190" t="s">
        <v>827</v>
      </c>
      <c r="AT95" s="190" t="s">
        <v>196</v>
      </c>
      <c r="AU95" s="190" t="s">
        <v>68</v>
      </c>
      <c r="AY95" s="18" t="s">
        <v>159</v>
      </c>
      <c r="BE95" s="191">
        <f t="shared" si="4"/>
        <v>0</v>
      </c>
      <c r="BF95" s="191">
        <f t="shared" si="5"/>
        <v>0</v>
      </c>
      <c r="BG95" s="191">
        <f t="shared" si="6"/>
        <v>0</v>
      </c>
      <c r="BH95" s="191">
        <f t="shared" si="7"/>
        <v>0</v>
      </c>
      <c r="BI95" s="191">
        <f t="shared" si="8"/>
        <v>0</v>
      </c>
      <c r="BJ95" s="18" t="s">
        <v>75</v>
      </c>
      <c r="BK95" s="191">
        <f t="shared" si="9"/>
        <v>0</v>
      </c>
      <c r="BL95" s="18" t="s">
        <v>827</v>
      </c>
      <c r="BM95" s="190" t="s">
        <v>1493</v>
      </c>
    </row>
    <row r="96" spans="1:65" s="2" customFormat="1" ht="24">
      <c r="A96" s="35"/>
      <c r="B96" s="36"/>
      <c r="C96" s="215" t="s">
        <v>220</v>
      </c>
      <c r="D96" s="215" t="s">
        <v>196</v>
      </c>
      <c r="E96" s="216" t="s">
        <v>1494</v>
      </c>
      <c r="F96" s="217" t="s">
        <v>1495</v>
      </c>
      <c r="G96" s="218" t="s">
        <v>223</v>
      </c>
      <c r="H96" s="219">
        <v>50</v>
      </c>
      <c r="I96" s="220"/>
      <c r="J96" s="221">
        <f t="shared" si="0"/>
        <v>0</v>
      </c>
      <c r="K96" s="217" t="s">
        <v>697</v>
      </c>
      <c r="L96" s="222"/>
      <c r="M96" s="223" t="s">
        <v>19</v>
      </c>
      <c r="N96" s="224" t="s">
        <v>39</v>
      </c>
      <c r="O96" s="65"/>
      <c r="P96" s="188">
        <f t="shared" si="1"/>
        <v>0</v>
      </c>
      <c r="Q96" s="188">
        <v>0</v>
      </c>
      <c r="R96" s="188">
        <f t="shared" si="2"/>
        <v>0</v>
      </c>
      <c r="S96" s="188">
        <v>0</v>
      </c>
      <c r="T96" s="189">
        <f t="shared" si="3"/>
        <v>0</v>
      </c>
      <c r="U96" s="35"/>
      <c r="V96" s="35"/>
      <c r="W96" s="35"/>
      <c r="X96" s="35"/>
      <c r="Y96" s="35"/>
      <c r="Z96" s="35"/>
      <c r="AA96" s="35"/>
      <c r="AB96" s="35"/>
      <c r="AC96" s="35"/>
      <c r="AD96" s="35"/>
      <c r="AE96" s="35"/>
      <c r="AR96" s="190" t="s">
        <v>827</v>
      </c>
      <c r="AT96" s="190" t="s">
        <v>196</v>
      </c>
      <c r="AU96" s="190" t="s">
        <v>68</v>
      </c>
      <c r="AY96" s="18" t="s">
        <v>159</v>
      </c>
      <c r="BE96" s="191">
        <f t="shared" si="4"/>
        <v>0</v>
      </c>
      <c r="BF96" s="191">
        <f t="shared" si="5"/>
        <v>0</v>
      </c>
      <c r="BG96" s="191">
        <f t="shared" si="6"/>
        <v>0</v>
      </c>
      <c r="BH96" s="191">
        <f t="shared" si="7"/>
        <v>0</v>
      </c>
      <c r="BI96" s="191">
        <f t="shared" si="8"/>
        <v>0</v>
      </c>
      <c r="BJ96" s="18" t="s">
        <v>75</v>
      </c>
      <c r="BK96" s="191">
        <f t="shared" si="9"/>
        <v>0</v>
      </c>
      <c r="BL96" s="18" t="s">
        <v>827</v>
      </c>
      <c r="BM96" s="190" t="s">
        <v>1496</v>
      </c>
    </row>
    <row r="97" spans="1:65" s="2" customFormat="1" ht="33" customHeight="1">
      <c r="A97" s="35"/>
      <c r="B97" s="36"/>
      <c r="C97" s="215" t="s">
        <v>226</v>
      </c>
      <c r="D97" s="215" t="s">
        <v>196</v>
      </c>
      <c r="E97" s="216" t="s">
        <v>1497</v>
      </c>
      <c r="F97" s="217" t="s">
        <v>1498</v>
      </c>
      <c r="G97" s="218" t="s">
        <v>223</v>
      </c>
      <c r="H97" s="219">
        <v>50</v>
      </c>
      <c r="I97" s="220"/>
      <c r="J97" s="221">
        <f t="shared" si="0"/>
        <v>0</v>
      </c>
      <c r="K97" s="217" t="s">
        <v>697</v>
      </c>
      <c r="L97" s="222"/>
      <c r="M97" s="223" t="s">
        <v>19</v>
      </c>
      <c r="N97" s="224" t="s">
        <v>39</v>
      </c>
      <c r="O97" s="65"/>
      <c r="P97" s="188">
        <f t="shared" si="1"/>
        <v>0</v>
      </c>
      <c r="Q97" s="188">
        <v>0</v>
      </c>
      <c r="R97" s="188">
        <f t="shared" si="2"/>
        <v>0</v>
      </c>
      <c r="S97" s="188">
        <v>0</v>
      </c>
      <c r="T97" s="189">
        <f t="shared" si="3"/>
        <v>0</v>
      </c>
      <c r="U97" s="35"/>
      <c r="V97" s="35"/>
      <c r="W97" s="35"/>
      <c r="X97" s="35"/>
      <c r="Y97" s="35"/>
      <c r="Z97" s="35"/>
      <c r="AA97" s="35"/>
      <c r="AB97" s="35"/>
      <c r="AC97" s="35"/>
      <c r="AD97" s="35"/>
      <c r="AE97" s="35"/>
      <c r="AR97" s="190" t="s">
        <v>827</v>
      </c>
      <c r="AT97" s="190" t="s">
        <v>196</v>
      </c>
      <c r="AU97" s="190" t="s">
        <v>68</v>
      </c>
      <c r="AY97" s="18" t="s">
        <v>159</v>
      </c>
      <c r="BE97" s="191">
        <f t="shared" si="4"/>
        <v>0</v>
      </c>
      <c r="BF97" s="191">
        <f t="shared" si="5"/>
        <v>0</v>
      </c>
      <c r="BG97" s="191">
        <f t="shared" si="6"/>
        <v>0</v>
      </c>
      <c r="BH97" s="191">
        <f t="shared" si="7"/>
        <v>0</v>
      </c>
      <c r="BI97" s="191">
        <f t="shared" si="8"/>
        <v>0</v>
      </c>
      <c r="BJ97" s="18" t="s">
        <v>75</v>
      </c>
      <c r="BK97" s="191">
        <f t="shared" si="9"/>
        <v>0</v>
      </c>
      <c r="BL97" s="18" t="s">
        <v>827</v>
      </c>
      <c r="BM97" s="190" t="s">
        <v>1499</v>
      </c>
    </row>
    <row r="98" spans="1:65" s="2" customFormat="1" ht="33" customHeight="1">
      <c r="A98" s="35"/>
      <c r="B98" s="36"/>
      <c r="C98" s="215" t="s">
        <v>231</v>
      </c>
      <c r="D98" s="215" t="s">
        <v>196</v>
      </c>
      <c r="E98" s="216" t="s">
        <v>1500</v>
      </c>
      <c r="F98" s="217" t="s">
        <v>1501</v>
      </c>
      <c r="G98" s="218" t="s">
        <v>223</v>
      </c>
      <c r="H98" s="219">
        <v>780</v>
      </c>
      <c r="I98" s="220"/>
      <c r="J98" s="221">
        <f t="shared" si="0"/>
        <v>0</v>
      </c>
      <c r="K98" s="217" t="s">
        <v>697</v>
      </c>
      <c r="L98" s="222"/>
      <c r="M98" s="223" t="s">
        <v>19</v>
      </c>
      <c r="N98" s="224" t="s">
        <v>39</v>
      </c>
      <c r="O98" s="65"/>
      <c r="P98" s="188">
        <f t="shared" si="1"/>
        <v>0</v>
      </c>
      <c r="Q98" s="188">
        <v>0</v>
      </c>
      <c r="R98" s="188">
        <f t="shared" si="2"/>
        <v>0</v>
      </c>
      <c r="S98" s="188">
        <v>0</v>
      </c>
      <c r="T98" s="189">
        <f t="shared" si="3"/>
        <v>0</v>
      </c>
      <c r="U98" s="35"/>
      <c r="V98" s="35"/>
      <c r="W98" s="35"/>
      <c r="X98" s="35"/>
      <c r="Y98" s="35"/>
      <c r="Z98" s="35"/>
      <c r="AA98" s="35"/>
      <c r="AB98" s="35"/>
      <c r="AC98" s="35"/>
      <c r="AD98" s="35"/>
      <c r="AE98" s="35"/>
      <c r="AR98" s="190" t="s">
        <v>827</v>
      </c>
      <c r="AT98" s="190" t="s">
        <v>196</v>
      </c>
      <c r="AU98" s="190" t="s">
        <v>68</v>
      </c>
      <c r="AY98" s="18" t="s">
        <v>159</v>
      </c>
      <c r="BE98" s="191">
        <f t="shared" si="4"/>
        <v>0</v>
      </c>
      <c r="BF98" s="191">
        <f t="shared" si="5"/>
        <v>0</v>
      </c>
      <c r="BG98" s="191">
        <f t="shared" si="6"/>
        <v>0</v>
      </c>
      <c r="BH98" s="191">
        <f t="shared" si="7"/>
        <v>0</v>
      </c>
      <c r="BI98" s="191">
        <f t="shared" si="8"/>
        <v>0</v>
      </c>
      <c r="BJ98" s="18" t="s">
        <v>75</v>
      </c>
      <c r="BK98" s="191">
        <f t="shared" si="9"/>
        <v>0</v>
      </c>
      <c r="BL98" s="18" t="s">
        <v>827</v>
      </c>
      <c r="BM98" s="190" t="s">
        <v>1502</v>
      </c>
    </row>
    <row r="99" spans="1:65" s="2" customFormat="1" ht="33" customHeight="1">
      <c r="A99" s="35"/>
      <c r="B99" s="36"/>
      <c r="C99" s="215" t="s">
        <v>236</v>
      </c>
      <c r="D99" s="215" t="s">
        <v>196</v>
      </c>
      <c r="E99" s="216" t="s">
        <v>1503</v>
      </c>
      <c r="F99" s="217" t="s">
        <v>1504</v>
      </c>
      <c r="G99" s="218" t="s">
        <v>223</v>
      </c>
      <c r="H99" s="219">
        <v>960</v>
      </c>
      <c r="I99" s="220"/>
      <c r="J99" s="221">
        <f t="shared" si="0"/>
        <v>0</v>
      </c>
      <c r="K99" s="217" t="s">
        <v>697</v>
      </c>
      <c r="L99" s="222"/>
      <c r="M99" s="223" t="s">
        <v>19</v>
      </c>
      <c r="N99" s="224" t="s">
        <v>39</v>
      </c>
      <c r="O99" s="65"/>
      <c r="P99" s="188">
        <f t="shared" si="1"/>
        <v>0</v>
      </c>
      <c r="Q99" s="188">
        <v>0</v>
      </c>
      <c r="R99" s="188">
        <f t="shared" si="2"/>
        <v>0</v>
      </c>
      <c r="S99" s="188">
        <v>0</v>
      </c>
      <c r="T99" s="189">
        <f t="shared" si="3"/>
        <v>0</v>
      </c>
      <c r="U99" s="35"/>
      <c r="V99" s="35"/>
      <c r="W99" s="35"/>
      <c r="X99" s="35"/>
      <c r="Y99" s="35"/>
      <c r="Z99" s="35"/>
      <c r="AA99" s="35"/>
      <c r="AB99" s="35"/>
      <c r="AC99" s="35"/>
      <c r="AD99" s="35"/>
      <c r="AE99" s="35"/>
      <c r="AR99" s="190" t="s">
        <v>827</v>
      </c>
      <c r="AT99" s="190" t="s">
        <v>196</v>
      </c>
      <c r="AU99" s="190" t="s">
        <v>68</v>
      </c>
      <c r="AY99" s="18" t="s">
        <v>159</v>
      </c>
      <c r="BE99" s="191">
        <f t="shared" si="4"/>
        <v>0</v>
      </c>
      <c r="BF99" s="191">
        <f t="shared" si="5"/>
        <v>0</v>
      </c>
      <c r="BG99" s="191">
        <f t="shared" si="6"/>
        <v>0</v>
      </c>
      <c r="BH99" s="191">
        <f t="shared" si="7"/>
        <v>0</v>
      </c>
      <c r="BI99" s="191">
        <f t="shared" si="8"/>
        <v>0</v>
      </c>
      <c r="BJ99" s="18" t="s">
        <v>75</v>
      </c>
      <c r="BK99" s="191">
        <f t="shared" si="9"/>
        <v>0</v>
      </c>
      <c r="BL99" s="18" t="s">
        <v>827</v>
      </c>
      <c r="BM99" s="190" t="s">
        <v>1505</v>
      </c>
    </row>
    <row r="100" spans="1:65" s="2" customFormat="1" ht="33" customHeight="1">
      <c r="A100" s="35"/>
      <c r="B100" s="36"/>
      <c r="C100" s="215" t="s">
        <v>241</v>
      </c>
      <c r="D100" s="215" t="s">
        <v>196</v>
      </c>
      <c r="E100" s="216" t="s">
        <v>1506</v>
      </c>
      <c r="F100" s="217" t="s">
        <v>1507</v>
      </c>
      <c r="G100" s="218" t="s">
        <v>223</v>
      </c>
      <c r="H100" s="219">
        <v>50</v>
      </c>
      <c r="I100" s="220"/>
      <c r="J100" s="221">
        <f t="shared" si="0"/>
        <v>0</v>
      </c>
      <c r="K100" s="217" t="s">
        <v>697</v>
      </c>
      <c r="L100" s="222"/>
      <c r="M100" s="223" t="s">
        <v>19</v>
      </c>
      <c r="N100" s="224" t="s">
        <v>39</v>
      </c>
      <c r="O100" s="65"/>
      <c r="P100" s="188">
        <f t="shared" si="1"/>
        <v>0</v>
      </c>
      <c r="Q100" s="188">
        <v>0</v>
      </c>
      <c r="R100" s="188">
        <f t="shared" si="2"/>
        <v>0</v>
      </c>
      <c r="S100" s="188">
        <v>0</v>
      </c>
      <c r="T100" s="189">
        <f t="shared" si="3"/>
        <v>0</v>
      </c>
      <c r="U100" s="35"/>
      <c r="V100" s="35"/>
      <c r="W100" s="35"/>
      <c r="X100" s="35"/>
      <c r="Y100" s="35"/>
      <c r="Z100" s="35"/>
      <c r="AA100" s="35"/>
      <c r="AB100" s="35"/>
      <c r="AC100" s="35"/>
      <c r="AD100" s="35"/>
      <c r="AE100" s="35"/>
      <c r="AR100" s="190" t="s">
        <v>827</v>
      </c>
      <c r="AT100" s="190" t="s">
        <v>196</v>
      </c>
      <c r="AU100" s="190" t="s">
        <v>68</v>
      </c>
      <c r="AY100" s="18" t="s">
        <v>159</v>
      </c>
      <c r="BE100" s="191">
        <f t="shared" si="4"/>
        <v>0</v>
      </c>
      <c r="BF100" s="191">
        <f t="shared" si="5"/>
        <v>0</v>
      </c>
      <c r="BG100" s="191">
        <f t="shared" si="6"/>
        <v>0</v>
      </c>
      <c r="BH100" s="191">
        <f t="shared" si="7"/>
        <v>0</v>
      </c>
      <c r="BI100" s="191">
        <f t="shared" si="8"/>
        <v>0</v>
      </c>
      <c r="BJ100" s="18" t="s">
        <v>75</v>
      </c>
      <c r="BK100" s="191">
        <f t="shared" si="9"/>
        <v>0</v>
      </c>
      <c r="BL100" s="18" t="s">
        <v>827</v>
      </c>
      <c r="BM100" s="190" t="s">
        <v>1508</v>
      </c>
    </row>
    <row r="101" spans="1:65" s="2" customFormat="1" ht="33" customHeight="1">
      <c r="A101" s="35"/>
      <c r="B101" s="36"/>
      <c r="C101" s="215" t="s">
        <v>8</v>
      </c>
      <c r="D101" s="215" t="s">
        <v>196</v>
      </c>
      <c r="E101" s="216" t="s">
        <v>1509</v>
      </c>
      <c r="F101" s="217" t="s">
        <v>1510</v>
      </c>
      <c r="G101" s="218" t="s">
        <v>223</v>
      </c>
      <c r="H101" s="219">
        <v>180</v>
      </c>
      <c r="I101" s="220"/>
      <c r="J101" s="221">
        <f t="shared" si="0"/>
        <v>0</v>
      </c>
      <c r="K101" s="217" t="s">
        <v>697</v>
      </c>
      <c r="L101" s="222"/>
      <c r="M101" s="223" t="s">
        <v>19</v>
      </c>
      <c r="N101" s="224" t="s">
        <v>39</v>
      </c>
      <c r="O101" s="65"/>
      <c r="P101" s="188">
        <f t="shared" si="1"/>
        <v>0</v>
      </c>
      <c r="Q101" s="188">
        <v>0</v>
      </c>
      <c r="R101" s="188">
        <f t="shared" si="2"/>
        <v>0</v>
      </c>
      <c r="S101" s="188">
        <v>0</v>
      </c>
      <c r="T101" s="189">
        <f t="shared" si="3"/>
        <v>0</v>
      </c>
      <c r="U101" s="35"/>
      <c r="V101" s="35"/>
      <c r="W101" s="35"/>
      <c r="X101" s="35"/>
      <c r="Y101" s="35"/>
      <c r="Z101" s="35"/>
      <c r="AA101" s="35"/>
      <c r="AB101" s="35"/>
      <c r="AC101" s="35"/>
      <c r="AD101" s="35"/>
      <c r="AE101" s="35"/>
      <c r="AR101" s="190" t="s">
        <v>827</v>
      </c>
      <c r="AT101" s="190" t="s">
        <v>196</v>
      </c>
      <c r="AU101" s="190" t="s">
        <v>68</v>
      </c>
      <c r="AY101" s="18" t="s">
        <v>159</v>
      </c>
      <c r="BE101" s="191">
        <f t="shared" si="4"/>
        <v>0</v>
      </c>
      <c r="BF101" s="191">
        <f t="shared" si="5"/>
        <v>0</v>
      </c>
      <c r="BG101" s="191">
        <f t="shared" si="6"/>
        <v>0</v>
      </c>
      <c r="BH101" s="191">
        <f t="shared" si="7"/>
        <v>0</v>
      </c>
      <c r="BI101" s="191">
        <f t="shared" si="8"/>
        <v>0</v>
      </c>
      <c r="BJ101" s="18" t="s">
        <v>75</v>
      </c>
      <c r="BK101" s="191">
        <f t="shared" si="9"/>
        <v>0</v>
      </c>
      <c r="BL101" s="18" t="s">
        <v>827</v>
      </c>
      <c r="BM101" s="190" t="s">
        <v>1511</v>
      </c>
    </row>
    <row r="102" spans="1:65" s="2" customFormat="1" ht="24">
      <c r="A102" s="35"/>
      <c r="B102" s="36"/>
      <c r="C102" s="215" t="s">
        <v>249</v>
      </c>
      <c r="D102" s="215" t="s">
        <v>196</v>
      </c>
      <c r="E102" s="216" t="s">
        <v>1512</v>
      </c>
      <c r="F102" s="217" t="s">
        <v>1513</v>
      </c>
      <c r="G102" s="218" t="s">
        <v>223</v>
      </c>
      <c r="H102" s="219">
        <v>50</v>
      </c>
      <c r="I102" s="220"/>
      <c r="J102" s="221">
        <f t="shared" si="0"/>
        <v>0</v>
      </c>
      <c r="K102" s="217" t="s">
        <v>697</v>
      </c>
      <c r="L102" s="222"/>
      <c r="M102" s="223" t="s">
        <v>19</v>
      </c>
      <c r="N102" s="224" t="s">
        <v>39</v>
      </c>
      <c r="O102" s="65"/>
      <c r="P102" s="188">
        <f t="shared" si="1"/>
        <v>0</v>
      </c>
      <c r="Q102" s="188">
        <v>0</v>
      </c>
      <c r="R102" s="188">
        <f t="shared" si="2"/>
        <v>0</v>
      </c>
      <c r="S102" s="188">
        <v>0</v>
      </c>
      <c r="T102" s="189">
        <f t="shared" si="3"/>
        <v>0</v>
      </c>
      <c r="U102" s="35"/>
      <c r="V102" s="35"/>
      <c r="W102" s="35"/>
      <c r="X102" s="35"/>
      <c r="Y102" s="35"/>
      <c r="Z102" s="35"/>
      <c r="AA102" s="35"/>
      <c r="AB102" s="35"/>
      <c r="AC102" s="35"/>
      <c r="AD102" s="35"/>
      <c r="AE102" s="35"/>
      <c r="AR102" s="190" t="s">
        <v>827</v>
      </c>
      <c r="AT102" s="190" t="s">
        <v>196</v>
      </c>
      <c r="AU102" s="190" t="s">
        <v>68</v>
      </c>
      <c r="AY102" s="18" t="s">
        <v>159</v>
      </c>
      <c r="BE102" s="191">
        <f t="shared" si="4"/>
        <v>0</v>
      </c>
      <c r="BF102" s="191">
        <f t="shared" si="5"/>
        <v>0</v>
      </c>
      <c r="BG102" s="191">
        <f t="shared" si="6"/>
        <v>0</v>
      </c>
      <c r="BH102" s="191">
        <f t="shared" si="7"/>
        <v>0</v>
      </c>
      <c r="BI102" s="191">
        <f t="shared" si="8"/>
        <v>0</v>
      </c>
      <c r="BJ102" s="18" t="s">
        <v>75</v>
      </c>
      <c r="BK102" s="191">
        <f t="shared" si="9"/>
        <v>0</v>
      </c>
      <c r="BL102" s="18" t="s">
        <v>827</v>
      </c>
      <c r="BM102" s="190" t="s">
        <v>1514</v>
      </c>
    </row>
    <row r="103" spans="1:65" s="2" customFormat="1" ht="33" customHeight="1">
      <c r="A103" s="35"/>
      <c r="B103" s="36"/>
      <c r="C103" s="215" t="s">
        <v>254</v>
      </c>
      <c r="D103" s="215" t="s">
        <v>196</v>
      </c>
      <c r="E103" s="216" t="s">
        <v>1515</v>
      </c>
      <c r="F103" s="217" t="s">
        <v>1516</v>
      </c>
      <c r="G103" s="218" t="s">
        <v>223</v>
      </c>
      <c r="H103" s="219">
        <v>30</v>
      </c>
      <c r="I103" s="220"/>
      <c r="J103" s="221">
        <f t="shared" si="0"/>
        <v>0</v>
      </c>
      <c r="K103" s="217" t="s">
        <v>697</v>
      </c>
      <c r="L103" s="222"/>
      <c r="M103" s="223" t="s">
        <v>19</v>
      </c>
      <c r="N103" s="224" t="s">
        <v>39</v>
      </c>
      <c r="O103" s="65"/>
      <c r="P103" s="188">
        <f t="shared" si="1"/>
        <v>0</v>
      </c>
      <c r="Q103" s="188">
        <v>0</v>
      </c>
      <c r="R103" s="188">
        <f t="shared" si="2"/>
        <v>0</v>
      </c>
      <c r="S103" s="188">
        <v>0</v>
      </c>
      <c r="T103" s="189">
        <f t="shared" si="3"/>
        <v>0</v>
      </c>
      <c r="U103" s="35"/>
      <c r="V103" s="35"/>
      <c r="W103" s="35"/>
      <c r="X103" s="35"/>
      <c r="Y103" s="35"/>
      <c r="Z103" s="35"/>
      <c r="AA103" s="35"/>
      <c r="AB103" s="35"/>
      <c r="AC103" s="35"/>
      <c r="AD103" s="35"/>
      <c r="AE103" s="35"/>
      <c r="AR103" s="190" t="s">
        <v>827</v>
      </c>
      <c r="AT103" s="190" t="s">
        <v>196</v>
      </c>
      <c r="AU103" s="190" t="s">
        <v>68</v>
      </c>
      <c r="AY103" s="18" t="s">
        <v>159</v>
      </c>
      <c r="BE103" s="191">
        <f t="shared" si="4"/>
        <v>0</v>
      </c>
      <c r="BF103" s="191">
        <f t="shared" si="5"/>
        <v>0</v>
      </c>
      <c r="BG103" s="191">
        <f t="shared" si="6"/>
        <v>0</v>
      </c>
      <c r="BH103" s="191">
        <f t="shared" si="7"/>
        <v>0</v>
      </c>
      <c r="BI103" s="191">
        <f t="shared" si="8"/>
        <v>0</v>
      </c>
      <c r="BJ103" s="18" t="s">
        <v>75</v>
      </c>
      <c r="BK103" s="191">
        <f t="shared" si="9"/>
        <v>0</v>
      </c>
      <c r="BL103" s="18" t="s">
        <v>827</v>
      </c>
      <c r="BM103" s="190" t="s">
        <v>1517</v>
      </c>
    </row>
    <row r="104" spans="1:65" s="2" customFormat="1" ht="36">
      <c r="A104" s="35"/>
      <c r="B104" s="36"/>
      <c r="C104" s="215" t="s">
        <v>259</v>
      </c>
      <c r="D104" s="215" t="s">
        <v>196</v>
      </c>
      <c r="E104" s="216" t="s">
        <v>1518</v>
      </c>
      <c r="F104" s="217" t="s">
        <v>1519</v>
      </c>
      <c r="G104" s="218" t="s">
        <v>389</v>
      </c>
      <c r="H104" s="219">
        <v>30</v>
      </c>
      <c r="I104" s="220"/>
      <c r="J104" s="221">
        <f t="shared" si="0"/>
        <v>0</v>
      </c>
      <c r="K104" s="217" t="s">
        <v>19</v>
      </c>
      <c r="L104" s="222"/>
      <c r="M104" s="223" t="s">
        <v>19</v>
      </c>
      <c r="N104" s="224" t="s">
        <v>39</v>
      </c>
      <c r="O104" s="65"/>
      <c r="P104" s="188">
        <f t="shared" si="1"/>
        <v>0</v>
      </c>
      <c r="Q104" s="188">
        <v>0</v>
      </c>
      <c r="R104" s="188">
        <f t="shared" si="2"/>
        <v>0</v>
      </c>
      <c r="S104" s="188">
        <v>0</v>
      </c>
      <c r="T104" s="189">
        <f t="shared" si="3"/>
        <v>0</v>
      </c>
      <c r="U104" s="35"/>
      <c r="V104" s="35"/>
      <c r="W104" s="35"/>
      <c r="X104" s="35"/>
      <c r="Y104" s="35"/>
      <c r="Z104" s="35"/>
      <c r="AA104" s="35"/>
      <c r="AB104" s="35"/>
      <c r="AC104" s="35"/>
      <c r="AD104" s="35"/>
      <c r="AE104" s="35"/>
      <c r="AR104" s="190" t="s">
        <v>827</v>
      </c>
      <c r="AT104" s="190" t="s">
        <v>196</v>
      </c>
      <c r="AU104" s="190" t="s">
        <v>68</v>
      </c>
      <c r="AY104" s="18" t="s">
        <v>159</v>
      </c>
      <c r="BE104" s="191">
        <f t="shared" si="4"/>
        <v>0</v>
      </c>
      <c r="BF104" s="191">
        <f t="shared" si="5"/>
        <v>0</v>
      </c>
      <c r="BG104" s="191">
        <f t="shared" si="6"/>
        <v>0</v>
      </c>
      <c r="BH104" s="191">
        <f t="shared" si="7"/>
        <v>0</v>
      </c>
      <c r="BI104" s="191">
        <f t="shared" si="8"/>
        <v>0</v>
      </c>
      <c r="BJ104" s="18" t="s">
        <v>75</v>
      </c>
      <c r="BK104" s="191">
        <f t="shared" si="9"/>
        <v>0</v>
      </c>
      <c r="BL104" s="18" t="s">
        <v>827</v>
      </c>
      <c r="BM104" s="190" t="s">
        <v>1520</v>
      </c>
    </row>
    <row r="105" spans="1:65" s="2" customFormat="1" ht="24">
      <c r="A105" s="35"/>
      <c r="B105" s="36"/>
      <c r="C105" s="215" t="s">
        <v>266</v>
      </c>
      <c r="D105" s="215" t="s">
        <v>196</v>
      </c>
      <c r="E105" s="216" t="s">
        <v>1521</v>
      </c>
      <c r="F105" s="217" t="s">
        <v>1522</v>
      </c>
      <c r="G105" s="218" t="s">
        <v>389</v>
      </c>
      <c r="H105" s="219">
        <v>120</v>
      </c>
      <c r="I105" s="220"/>
      <c r="J105" s="221">
        <f t="shared" si="0"/>
        <v>0</v>
      </c>
      <c r="K105" s="217" t="s">
        <v>697</v>
      </c>
      <c r="L105" s="222"/>
      <c r="M105" s="223" t="s">
        <v>19</v>
      </c>
      <c r="N105" s="224" t="s">
        <v>39</v>
      </c>
      <c r="O105" s="65"/>
      <c r="P105" s="188">
        <f t="shared" si="1"/>
        <v>0</v>
      </c>
      <c r="Q105" s="188">
        <v>0</v>
      </c>
      <c r="R105" s="188">
        <f t="shared" si="2"/>
        <v>0</v>
      </c>
      <c r="S105" s="188">
        <v>0</v>
      </c>
      <c r="T105" s="189">
        <f t="shared" si="3"/>
        <v>0</v>
      </c>
      <c r="U105" s="35"/>
      <c r="V105" s="35"/>
      <c r="W105" s="35"/>
      <c r="X105" s="35"/>
      <c r="Y105" s="35"/>
      <c r="Z105" s="35"/>
      <c r="AA105" s="35"/>
      <c r="AB105" s="35"/>
      <c r="AC105" s="35"/>
      <c r="AD105" s="35"/>
      <c r="AE105" s="35"/>
      <c r="AR105" s="190" t="s">
        <v>1002</v>
      </c>
      <c r="AT105" s="190" t="s">
        <v>196</v>
      </c>
      <c r="AU105" s="190" t="s">
        <v>68</v>
      </c>
      <c r="AY105" s="18" t="s">
        <v>159</v>
      </c>
      <c r="BE105" s="191">
        <f t="shared" si="4"/>
        <v>0</v>
      </c>
      <c r="BF105" s="191">
        <f t="shared" si="5"/>
        <v>0</v>
      </c>
      <c r="BG105" s="191">
        <f t="shared" si="6"/>
        <v>0</v>
      </c>
      <c r="BH105" s="191">
        <f t="shared" si="7"/>
        <v>0</v>
      </c>
      <c r="BI105" s="191">
        <f t="shared" si="8"/>
        <v>0</v>
      </c>
      <c r="BJ105" s="18" t="s">
        <v>75</v>
      </c>
      <c r="BK105" s="191">
        <f t="shared" si="9"/>
        <v>0</v>
      </c>
      <c r="BL105" s="18" t="s">
        <v>1002</v>
      </c>
      <c r="BM105" s="190" t="s">
        <v>1523</v>
      </c>
    </row>
    <row r="106" spans="1:65" s="2" customFormat="1" ht="36">
      <c r="A106" s="35"/>
      <c r="B106" s="36"/>
      <c r="C106" s="215" t="s">
        <v>279</v>
      </c>
      <c r="D106" s="215" t="s">
        <v>196</v>
      </c>
      <c r="E106" s="216" t="s">
        <v>1524</v>
      </c>
      <c r="F106" s="217" t="s">
        <v>1525</v>
      </c>
      <c r="G106" s="218" t="s">
        <v>389</v>
      </c>
      <c r="H106" s="219">
        <v>17</v>
      </c>
      <c r="I106" s="220"/>
      <c r="J106" s="221">
        <f t="shared" si="0"/>
        <v>0</v>
      </c>
      <c r="K106" s="217" t="s">
        <v>697</v>
      </c>
      <c r="L106" s="222"/>
      <c r="M106" s="223" t="s">
        <v>19</v>
      </c>
      <c r="N106" s="224" t="s">
        <v>39</v>
      </c>
      <c r="O106" s="65"/>
      <c r="P106" s="188">
        <f t="shared" si="1"/>
        <v>0</v>
      </c>
      <c r="Q106" s="188">
        <v>0</v>
      </c>
      <c r="R106" s="188">
        <f t="shared" si="2"/>
        <v>0</v>
      </c>
      <c r="S106" s="188">
        <v>0</v>
      </c>
      <c r="T106" s="189">
        <f t="shared" si="3"/>
        <v>0</v>
      </c>
      <c r="U106" s="35"/>
      <c r="V106" s="35"/>
      <c r="W106" s="35"/>
      <c r="X106" s="35"/>
      <c r="Y106" s="35"/>
      <c r="Z106" s="35"/>
      <c r="AA106" s="35"/>
      <c r="AB106" s="35"/>
      <c r="AC106" s="35"/>
      <c r="AD106" s="35"/>
      <c r="AE106" s="35"/>
      <c r="AR106" s="190" t="s">
        <v>1002</v>
      </c>
      <c r="AT106" s="190" t="s">
        <v>196</v>
      </c>
      <c r="AU106" s="190" t="s">
        <v>68</v>
      </c>
      <c r="AY106" s="18" t="s">
        <v>159</v>
      </c>
      <c r="BE106" s="191">
        <f t="shared" si="4"/>
        <v>0</v>
      </c>
      <c r="BF106" s="191">
        <f t="shared" si="5"/>
        <v>0</v>
      </c>
      <c r="BG106" s="191">
        <f t="shared" si="6"/>
        <v>0</v>
      </c>
      <c r="BH106" s="191">
        <f t="shared" si="7"/>
        <v>0</v>
      </c>
      <c r="BI106" s="191">
        <f t="shared" si="8"/>
        <v>0</v>
      </c>
      <c r="BJ106" s="18" t="s">
        <v>75</v>
      </c>
      <c r="BK106" s="191">
        <f t="shared" si="9"/>
        <v>0</v>
      </c>
      <c r="BL106" s="18" t="s">
        <v>1002</v>
      </c>
      <c r="BM106" s="190" t="s">
        <v>1526</v>
      </c>
    </row>
    <row r="107" spans="1:65" s="2" customFormat="1" ht="19.5">
      <c r="A107" s="35"/>
      <c r="B107" s="36"/>
      <c r="C107" s="37"/>
      <c r="D107" s="194" t="s">
        <v>788</v>
      </c>
      <c r="E107" s="37"/>
      <c r="F107" s="235" t="s">
        <v>1527</v>
      </c>
      <c r="G107" s="37"/>
      <c r="H107" s="37"/>
      <c r="I107" s="236"/>
      <c r="J107" s="37"/>
      <c r="K107" s="37"/>
      <c r="L107" s="40"/>
      <c r="M107" s="237"/>
      <c r="N107" s="238"/>
      <c r="O107" s="65"/>
      <c r="P107" s="65"/>
      <c r="Q107" s="65"/>
      <c r="R107" s="65"/>
      <c r="S107" s="65"/>
      <c r="T107" s="66"/>
      <c r="U107" s="35"/>
      <c r="V107" s="35"/>
      <c r="W107" s="35"/>
      <c r="X107" s="35"/>
      <c r="Y107" s="35"/>
      <c r="Z107" s="35"/>
      <c r="AA107" s="35"/>
      <c r="AB107" s="35"/>
      <c r="AC107" s="35"/>
      <c r="AD107" s="35"/>
      <c r="AE107" s="35"/>
      <c r="AT107" s="18" t="s">
        <v>788</v>
      </c>
      <c r="AU107" s="18" t="s">
        <v>68</v>
      </c>
    </row>
    <row r="108" spans="1:65" s="2" customFormat="1" ht="36">
      <c r="A108" s="35"/>
      <c r="B108" s="36"/>
      <c r="C108" s="215" t="s">
        <v>7</v>
      </c>
      <c r="D108" s="215" t="s">
        <v>196</v>
      </c>
      <c r="E108" s="216" t="s">
        <v>1528</v>
      </c>
      <c r="F108" s="217" t="s">
        <v>1529</v>
      </c>
      <c r="G108" s="218" t="s">
        <v>389</v>
      </c>
      <c r="H108" s="219">
        <v>2</v>
      </c>
      <c r="I108" s="220"/>
      <c r="J108" s="221">
        <f t="shared" ref="J108:J114" si="10">ROUND(I108*H108,2)</f>
        <v>0</v>
      </c>
      <c r="K108" s="217" t="s">
        <v>697</v>
      </c>
      <c r="L108" s="222"/>
      <c r="M108" s="223" t="s">
        <v>19</v>
      </c>
      <c r="N108" s="224" t="s">
        <v>39</v>
      </c>
      <c r="O108" s="65"/>
      <c r="P108" s="188">
        <f t="shared" ref="P108:P114" si="11">O108*H108</f>
        <v>0</v>
      </c>
      <c r="Q108" s="188">
        <v>0</v>
      </c>
      <c r="R108" s="188">
        <f t="shared" ref="R108:R114" si="12">Q108*H108</f>
        <v>0</v>
      </c>
      <c r="S108" s="188">
        <v>0</v>
      </c>
      <c r="T108" s="189">
        <f t="shared" ref="T108:T114" si="13">S108*H108</f>
        <v>0</v>
      </c>
      <c r="U108" s="35"/>
      <c r="V108" s="35"/>
      <c r="W108" s="35"/>
      <c r="X108" s="35"/>
      <c r="Y108" s="35"/>
      <c r="Z108" s="35"/>
      <c r="AA108" s="35"/>
      <c r="AB108" s="35"/>
      <c r="AC108" s="35"/>
      <c r="AD108" s="35"/>
      <c r="AE108" s="35"/>
      <c r="AR108" s="190" t="s">
        <v>1002</v>
      </c>
      <c r="AT108" s="190" t="s">
        <v>196</v>
      </c>
      <c r="AU108" s="190" t="s">
        <v>68</v>
      </c>
      <c r="AY108" s="18" t="s">
        <v>159</v>
      </c>
      <c r="BE108" s="191">
        <f t="shared" ref="BE108:BE114" si="14">IF(N108="základní",J108,0)</f>
        <v>0</v>
      </c>
      <c r="BF108" s="191">
        <f t="shared" ref="BF108:BF114" si="15">IF(N108="snížená",J108,0)</f>
        <v>0</v>
      </c>
      <c r="BG108" s="191">
        <f t="shared" ref="BG108:BG114" si="16">IF(N108="zákl. přenesená",J108,0)</f>
        <v>0</v>
      </c>
      <c r="BH108" s="191">
        <f t="shared" ref="BH108:BH114" si="17">IF(N108="sníž. přenesená",J108,0)</f>
        <v>0</v>
      </c>
      <c r="BI108" s="191">
        <f t="shared" ref="BI108:BI114" si="18">IF(N108="nulová",J108,0)</f>
        <v>0</v>
      </c>
      <c r="BJ108" s="18" t="s">
        <v>75</v>
      </c>
      <c r="BK108" s="191">
        <f t="shared" ref="BK108:BK114" si="19">ROUND(I108*H108,2)</f>
        <v>0</v>
      </c>
      <c r="BL108" s="18" t="s">
        <v>1002</v>
      </c>
      <c r="BM108" s="190" t="s">
        <v>1530</v>
      </c>
    </row>
    <row r="109" spans="1:65" s="2" customFormat="1" ht="36">
      <c r="A109" s="35"/>
      <c r="B109" s="36"/>
      <c r="C109" s="215" t="s">
        <v>295</v>
      </c>
      <c r="D109" s="215" t="s">
        <v>196</v>
      </c>
      <c r="E109" s="216" t="s">
        <v>1531</v>
      </c>
      <c r="F109" s="217" t="s">
        <v>1532</v>
      </c>
      <c r="G109" s="218" t="s">
        <v>389</v>
      </c>
      <c r="H109" s="219">
        <v>18</v>
      </c>
      <c r="I109" s="220"/>
      <c r="J109" s="221">
        <f t="shared" si="10"/>
        <v>0</v>
      </c>
      <c r="K109" s="217" t="s">
        <v>697</v>
      </c>
      <c r="L109" s="222"/>
      <c r="M109" s="223" t="s">
        <v>19</v>
      </c>
      <c r="N109" s="224" t="s">
        <v>39</v>
      </c>
      <c r="O109" s="65"/>
      <c r="P109" s="188">
        <f t="shared" si="11"/>
        <v>0</v>
      </c>
      <c r="Q109" s="188">
        <v>0</v>
      </c>
      <c r="R109" s="188">
        <f t="shared" si="12"/>
        <v>0</v>
      </c>
      <c r="S109" s="188">
        <v>0</v>
      </c>
      <c r="T109" s="189">
        <f t="shared" si="13"/>
        <v>0</v>
      </c>
      <c r="U109" s="35"/>
      <c r="V109" s="35"/>
      <c r="W109" s="35"/>
      <c r="X109" s="35"/>
      <c r="Y109" s="35"/>
      <c r="Z109" s="35"/>
      <c r="AA109" s="35"/>
      <c r="AB109" s="35"/>
      <c r="AC109" s="35"/>
      <c r="AD109" s="35"/>
      <c r="AE109" s="35"/>
      <c r="AR109" s="190" t="s">
        <v>1002</v>
      </c>
      <c r="AT109" s="190" t="s">
        <v>196</v>
      </c>
      <c r="AU109" s="190" t="s">
        <v>68</v>
      </c>
      <c r="AY109" s="18" t="s">
        <v>159</v>
      </c>
      <c r="BE109" s="191">
        <f t="shared" si="14"/>
        <v>0</v>
      </c>
      <c r="BF109" s="191">
        <f t="shared" si="15"/>
        <v>0</v>
      </c>
      <c r="BG109" s="191">
        <f t="shared" si="16"/>
        <v>0</v>
      </c>
      <c r="BH109" s="191">
        <f t="shared" si="17"/>
        <v>0</v>
      </c>
      <c r="BI109" s="191">
        <f t="shared" si="18"/>
        <v>0</v>
      </c>
      <c r="BJ109" s="18" t="s">
        <v>75</v>
      </c>
      <c r="BK109" s="191">
        <f t="shared" si="19"/>
        <v>0</v>
      </c>
      <c r="BL109" s="18" t="s">
        <v>1002</v>
      </c>
      <c r="BM109" s="190" t="s">
        <v>1533</v>
      </c>
    </row>
    <row r="110" spans="1:65" s="2" customFormat="1" ht="36">
      <c r="A110" s="35"/>
      <c r="B110" s="36"/>
      <c r="C110" s="215" t="s">
        <v>300</v>
      </c>
      <c r="D110" s="215" t="s">
        <v>196</v>
      </c>
      <c r="E110" s="216" t="s">
        <v>1534</v>
      </c>
      <c r="F110" s="217" t="s">
        <v>1535</v>
      </c>
      <c r="G110" s="218" t="s">
        <v>389</v>
      </c>
      <c r="H110" s="219">
        <v>1</v>
      </c>
      <c r="I110" s="220"/>
      <c r="J110" s="221">
        <f t="shared" si="10"/>
        <v>0</v>
      </c>
      <c r="K110" s="217" t="s">
        <v>697</v>
      </c>
      <c r="L110" s="222"/>
      <c r="M110" s="223" t="s">
        <v>19</v>
      </c>
      <c r="N110" s="224" t="s">
        <v>39</v>
      </c>
      <c r="O110" s="65"/>
      <c r="P110" s="188">
        <f t="shared" si="11"/>
        <v>0</v>
      </c>
      <c r="Q110" s="188">
        <v>0</v>
      </c>
      <c r="R110" s="188">
        <f t="shared" si="12"/>
        <v>0</v>
      </c>
      <c r="S110" s="188">
        <v>0</v>
      </c>
      <c r="T110" s="189">
        <f t="shared" si="13"/>
        <v>0</v>
      </c>
      <c r="U110" s="35"/>
      <c r="V110" s="35"/>
      <c r="W110" s="35"/>
      <c r="X110" s="35"/>
      <c r="Y110" s="35"/>
      <c r="Z110" s="35"/>
      <c r="AA110" s="35"/>
      <c r="AB110" s="35"/>
      <c r="AC110" s="35"/>
      <c r="AD110" s="35"/>
      <c r="AE110" s="35"/>
      <c r="AR110" s="190" t="s">
        <v>1002</v>
      </c>
      <c r="AT110" s="190" t="s">
        <v>196</v>
      </c>
      <c r="AU110" s="190" t="s">
        <v>68</v>
      </c>
      <c r="AY110" s="18" t="s">
        <v>159</v>
      </c>
      <c r="BE110" s="191">
        <f t="shared" si="14"/>
        <v>0</v>
      </c>
      <c r="BF110" s="191">
        <f t="shared" si="15"/>
        <v>0</v>
      </c>
      <c r="BG110" s="191">
        <f t="shared" si="16"/>
        <v>0</v>
      </c>
      <c r="BH110" s="191">
        <f t="shared" si="17"/>
        <v>0</v>
      </c>
      <c r="BI110" s="191">
        <f t="shared" si="18"/>
        <v>0</v>
      </c>
      <c r="BJ110" s="18" t="s">
        <v>75</v>
      </c>
      <c r="BK110" s="191">
        <f t="shared" si="19"/>
        <v>0</v>
      </c>
      <c r="BL110" s="18" t="s">
        <v>1002</v>
      </c>
      <c r="BM110" s="190" t="s">
        <v>1536</v>
      </c>
    </row>
    <row r="111" spans="1:65" s="2" customFormat="1" ht="24">
      <c r="A111" s="35"/>
      <c r="B111" s="36"/>
      <c r="C111" s="215" t="s">
        <v>304</v>
      </c>
      <c r="D111" s="215" t="s">
        <v>196</v>
      </c>
      <c r="E111" s="216" t="s">
        <v>1537</v>
      </c>
      <c r="F111" s="217" t="s">
        <v>1538</v>
      </c>
      <c r="G111" s="218" t="s">
        <v>389</v>
      </c>
      <c r="H111" s="219">
        <v>57</v>
      </c>
      <c r="I111" s="220"/>
      <c r="J111" s="221">
        <f t="shared" si="10"/>
        <v>0</v>
      </c>
      <c r="K111" s="217" t="s">
        <v>697</v>
      </c>
      <c r="L111" s="222"/>
      <c r="M111" s="223" t="s">
        <v>19</v>
      </c>
      <c r="N111" s="224" t="s">
        <v>39</v>
      </c>
      <c r="O111" s="65"/>
      <c r="P111" s="188">
        <f t="shared" si="11"/>
        <v>0</v>
      </c>
      <c r="Q111" s="188">
        <v>0</v>
      </c>
      <c r="R111" s="188">
        <f t="shared" si="12"/>
        <v>0</v>
      </c>
      <c r="S111" s="188">
        <v>0</v>
      </c>
      <c r="T111" s="189">
        <f t="shared" si="13"/>
        <v>0</v>
      </c>
      <c r="U111" s="35"/>
      <c r="V111" s="35"/>
      <c r="W111" s="35"/>
      <c r="X111" s="35"/>
      <c r="Y111" s="35"/>
      <c r="Z111" s="35"/>
      <c r="AA111" s="35"/>
      <c r="AB111" s="35"/>
      <c r="AC111" s="35"/>
      <c r="AD111" s="35"/>
      <c r="AE111" s="35"/>
      <c r="AR111" s="190" t="s">
        <v>1002</v>
      </c>
      <c r="AT111" s="190" t="s">
        <v>196</v>
      </c>
      <c r="AU111" s="190" t="s">
        <v>68</v>
      </c>
      <c r="AY111" s="18" t="s">
        <v>159</v>
      </c>
      <c r="BE111" s="191">
        <f t="shared" si="14"/>
        <v>0</v>
      </c>
      <c r="BF111" s="191">
        <f t="shared" si="15"/>
        <v>0</v>
      </c>
      <c r="BG111" s="191">
        <f t="shared" si="16"/>
        <v>0</v>
      </c>
      <c r="BH111" s="191">
        <f t="shared" si="17"/>
        <v>0</v>
      </c>
      <c r="BI111" s="191">
        <f t="shared" si="18"/>
        <v>0</v>
      </c>
      <c r="BJ111" s="18" t="s">
        <v>75</v>
      </c>
      <c r="BK111" s="191">
        <f t="shared" si="19"/>
        <v>0</v>
      </c>
      <c r="BL111" s="18" t="s">
        <v>1002</v>
      </c>
      <c r="BM111" s="190" t="s">
        <v>1539</v>
      </c>
    </row>
    <row r="112" spans="1:65" s="2" customFormat="1" ht="33" customHeight="1">
      <c r="A112" s="35"/>
      <c r="B112" s="36"/>
      <c r="C112" s="215" t="s">
        <v>308</v>
      </c>
      <c r="D112" s="215" t="s">
        <v>196</v>
      </c>
      <c r="E112" s="216" t="s">
        <v>1540</v>
      </c>
      <c r="F112" s="217" t="s">
        <v>1541</v>
      </c>
      <c r="G112" s="218" t="s">
        <v>389</v>
      </c>
      <c r="H112" s="219">
        <v>6</v>
      </c>
      <c r="I112" s="220"/>
      <c r="J112" s="221">
        <f t="shared" si="10"/>
        <v>0</v>
      </c>
      <c r="K112" s="217" t="s">
        <v>697</v>
      </c>
      <c r="L112" s="222"/>
      <c r="M112" s="223" t="s">
        <v>19</v>
      </c>
      <c r="N112" s="224" t="s">
        <v>39</v>
      </c>
      <c r="O112" s="65"/>
      <c r="P112" s="188">
        <f t="shared" si="11"/>
        <v>0</v>
      </c>
      <c r="Q112" s="188">
        <v>0</v>
      </c>
      <c r="R112" s="188">
        <f t="shared" si="12"/>
        <v>0</v>
      </c>
      <c r="S112" s="188">
        <v>0</v>
      </c>
      <c r="T112" s="189">
        <f t="shared" si="13"/>
        <v>0</v>
      </c>
      <c r="U112" s="35"/>
      <c r="V112" s="35"/>
      <c r="W112" s="35"/>
      <c r="X112" s="35"/>
      <c r="Y112" s="35"/>
      <c r="Z112" s="35"/>
      <c r="AA112" s="35"/>
      <c r="AB112" s="35"/>
      <c r="AC112" s="35"/>
      <c r="AD112" s="35"/>
      <c r="AE112" s="35"/>
      <c r="AR112" s="190" t="s">
        <v>1002</v>
      </c>
      <c r="AT112" s="190" t="s">
        <v>196</v>
      </c>
      <c r="AU112" s="190" t="s">
        <v>68</v>
      </c>
      <c r="AY112" s="18" t="s">
        <v>159</v>
      </c>
      <c r="BE112" s="191">
        <f t="shared" si="14"/>
        <v>0</v>
      </c>
      <c r="BF112" s="191">
        <f t="shared" si="15"/>
        <v>0</v>
      </c>
      <c r="BG112" s="191">
        <f t="shared" si="16"/>
        <v>0</v>
      </c>
      <c r="BH112" s="191">
        <f t="shared" si="17"/>
        <v>0</v>
      </c>
      <c r="BI112" s="191">
        <f t="shared" si="18"/>
        <v>0</v>
      </c>
      <c r="BJ112" s="18" t="s">
        <v>75</v>
      </c>
      <c r="BK112" s="191">
        <f t="shared" si="19"/>
        <v>0</v>
      </c>
      <c r="BL112" s="18" t="s">
        <v>1002</v>
      </c>
      <c r="BM112" s="190" t="s">
        <v>1542</v>
      </c>
    </row>
    <row r="113" spans="1:65" s="2" customFormat="1" ht="33" customHeight="1">
      <c r="A113" s="35"/>
      <c r="B113" s="36"/>
      <c r="C113" s="215" t="s">
        <v>313</v>
      </c>
      <c r="D113" s="215" t="s">
        <v>196</v>
      </c>
      <c r="E113" s="216" t="s">
        <v>1543</v>
      </c>
      <c r="F113" s="217" t="s">
        <v>1544</v>
      </c>
      <c r="G113" s="218" t="s">
        <v>389</v>
      </c>
      <c r="H113" s="219">
        <v>1</v>
      </c>
      <c r="I113" s="220"/>
      <c r="J113" s="221">
        <f t="shared" si="10"/>
        <v>0</v>
      </c>
      <c r="K113" s="217" t="s">
        <v>19</v>
      </c>
      <c r="L113" s="222"/>
      <c r="M113" s="223" t="s">
        <v>19</v>
      </c>
      <c r="N113" s="224" t="s">
        <v>39</v>
      </c>
      <c r="O113" s="65"/>
      <c r="P113" s="188">
        <f t="shared" si="11"/>
        <v>0</v>
      </c>
      <c r="Q113" s="188">
        <v>0</v>
      </c>
      <c r="R113" s="188">
        <f t="shared" si="12"/>
        <v>0</v>
      </c>
      <c r="S113" s="188">
        <v>0</v>
      </c>
      <c r="T113" s="189">
        <f t="shared" si="13"/>
        <v>0</v>
      </c>
      <c r="U113" s="35"/>
      <c r="V113" s="35"/>
      <c r="W113" s="35"/>
      <c r="X113" s="35"/>
      <c r="Y113" s="35"/>
      <c r="Z113" s="35"/>
      <c r="AA113" s="35"/>
      <c r="AB113" s="35"/>
      <c r="AC113" s="35"/>
      <c r="AD113" s="35"/>
      <c r="AE113" s="35"/>
      <c r="AR113" s="190" t="s">
        <v>1002</v>
      </c>
      <c r="AT113" s="190" t="s">
        <v>196</v>
      </c>
      <c r="AU113" s="190" t="s">
        <v>68</v>
      </c>
      <c r="AY113" s="18" t="s">
        <v>159</v>
      </c>
      <c r="BE113" s="191">
        <f t="shared" si="14"/>
        <v>0</v>
      </c>
      <c r="BF113" s="191">
        <f t="shared" si="15"/>
        <v>0</v>
      </c>
      <c r="BG113" s="191">
        <f t="shared" si="16"/>
        <v>0</v>
      </c>
      <c r="BH113" s="191">
        <f t="shared" si="17"/>
        <v>0</v>
      </c>
      <c r="BI113" s="191">
        <f t="shared" si="18"/>
        <v>0</v>
      </c>
      <c r="BJ113" s="18" t="s">
        <v>75</v>
      </c>
      <c r="BK113" s="191">
        <f t="shared" si="19"/>
        <v>0</v>
      </c>
      <c r="BL113" s="18" t="s">
        <v>1002</v>
      </c>
      <c r="BM113" s="190" t="s">
        <v>1545</v>
      </c>
    </row>
    <row r="114" spans="1:65" s="2" customFormat="1" ht="33" customHeight="1">
      <c r="A114" s="35"/>
      <c r="B114" s="36"/>
      <c r="C114" s="215" t="s">
        <v>328</v>
      </c>
      <c r="D114" s="215" t="s">
        <v>196</v>
      </c>
      <c r="E114" s="216" t="s">
        <v>1546</v>
      </c>
      <c r="F114" s="217" t="s">
        <v>1547</v>
      </c>
      <c r="G114" s="218" t="s">
        <v>389</v>
      </c>
      <c r="H114" s="219">
        <v>2</v>
      </c>
      <c r="I114" s="220"/>
      <c r="J114" s="221">
        <f t="shared" si="10"/>
        <v>0</v>
      </c>
      <c r="K114" s="217" t="s">
        <v>19</v>
      </c>
      <c r="L114" s="222"/>
      <c r="M114" s="223" t="s">
        <v>19</v>
      </c>
      <c r="N114" s="224" t="s">
        <v>39</v>
      </c>
      <c r="O114" s="65"/>
      <c r="P114" s="188">
        <f t="shared" si="11"/>
        <v>0</v>
      </c>
      <c r="Q114" s="188">
        <v>0</v>
      </c>
      <c r="R114" s="188">
        <f t="shared" si="12"/>
        <v>0</v>
      </c>
      <c r="S114" s="188">
        <v>0</v>
      </c>
      <c r="T114" s="189">
        <f t="shared" si="13"/>
        <v>0</v>
      </c>
      <c r="U114" s="35"/>
      <c r="V114" s="35"/>
      <c r="W114" s="35"/>
      <c r="X114" s="35"/>
      <c r="Y114" s="35"/>
      <c r="Z114" s="35"/>
      <c r="AA114" s="35"/>
      <c r="AB114" s="35"/>
      <c r="AC114" s="35"/>
      <c r="AD114" s="35"/>
      <c r="AE114" s="35"/>
      <c r="AR114" s="190" t="s">
        <v>1002</v>
      </c>
      <c r="AT114" s="190" t="s">
        <v>196</v>
      </c>
      <c r="AU114" s="190" t="s">
        <v>68</v>
      </c>
      <c r="AY114" s="18" t="s">
        <v>159</v>
      </c>
      <c r="BE114" s="191">
        <f t="shared" si="14"/>
        <v>0</v>
      </c>
      <c r="BF114" s="191">
        <f t="shared" si="15"/>
        <v>0</v>
      </c>
      <c r="BG114" s="191">
        <f t="shared" si="16"/>
        <v>0</v>
      </c>
      <c r="BH114" s="191">
        <f t="shared" si="17"/>
        <v>0</v>
      </c>
      <c r="BI114" s="191">
        <f t="shared" si="18"/>
        <v>0</v>
      </c>
      <c r="BJ114" s="18" t="s">
        <v>75</v>
      </c>
      <c r="BK114" s="191">
        <f t="shared" si="19"/>
        <v>0</v>
      </c>
      <c r="BL114" s="18" t="s">
        <v>1002</v>
      </c>
      <c r="BM114" s="190" t="s">
        <v>1548</v>
      </c>
    </row>
    <row r="115" spans="1:65" s="2" customFormat="1" ht="58.5">
      <c r="A115" s="35"/>
      <c r="B115" s="36"/>
      <c r="C115" s="37"/>
      <c r="D115" s="194" t="s">
        <v>788</v>
      </c>
      <c r="E115" s="37"/>
      <c r="F115" s="235" t="s">
        <v>1549</v>
      </c>
      <c r="G115" s="37"/>
      <c r="H115" s="37"/>
      <c r="I115" s="236"/>
      <c r="J115" s="37"/>
      <c r="K115" s="37"/>
      <c r="L115" s="40"/>
      <c r="M115" s="237"/>
      <c r="N115" s="238"/>
      <c r="O115" s="65"/>
      <c r="P115" s="65"/>
      <c r="Q115" s="65"/>
      <c r="R115" s="65"/>
      <c r="S115" s="65"/>
      <c r="T115" s="66"/>
      <c r="U115" s="35"/>
      <c r="V115" s="35"/>
      <c r="W115" s="35"/>
      <c r="X115" s="35"/>
      <c r="Y115" s="35"/>
      <c r="Z115" s="35"/>
      <c r="AA115" s="35"/>
      <c r="AB115" s="35"/>
      <c r="AC115" s="35"/>
      <c r="AD115" s="35"/>
      <c r="AE115" s="35"/>
      <c r="AT115" s="18" t="s">
        <v>788</v>
      </c>
      <c r="AU115" s="18" t="s">
        <v>68</v>
      </c>
    </row>
    <row r="116" spans="1:65" s="2" customFormat="1" ht="48">
      <c r="A116" s="35"/>
      <c r="B116" s="36"/>
      <c r="C116" s="215" t="s">
        <v>335</v>
      </c>
      <c r="D116" s="215" t="s">
        <v>196</v>
      </c>
      <c r="E116" s="216" t="s">
        <v>1550</v>
      </c>
      <c r="F116" s="217" t="s">
        <v>1551</v>
      </c>
      <c r="G116" s="218" t="s">
        <v>389</v>
      </c>
      <c r="H116" s="219">
        <v>3</v>
      </c>
      <c r="I116" s="220"/>
      <c r="J116" s="221">
        <f>ROUND(I116*H116,2)</f>
        <v>0</v>
      </c>
      <c r="K116" s="217" t="s">
        <v>697</v>
      </c>
      <c r="L116" s="222"/>
      <c r="M116" s="223" t="s">
        <v>19</v>
      </c>
      <c r="N116" s="224" t="s">
        <v>39</v>
      </c>
      <c r="O116" s="65"/>
      <c r="P116" s="188">
        <f>O116*H116</f>
        <v>0</v>
      </c>
      <c r="Q116" s="188">
        <v>0</v>
      </c>
      <c r="R116" s="188">
        <f>Q116*H116</f>
        <v>0</v>
      </c>
      <c r="S116" s="188">
        <v>0</v>
      </c>
      <c r="T116" s="189">
        <f>S116*H116</f>
        <v>0</v>
      </c>
      <c r="U116" s="35"/>
      <c r="V116" s="35"/>
      <c r="W116" s="35"/>
      <c r="X116" s="35"/>
      <c r="Y116" s="35"/>
      <c r="Z116" s="35"/>
      <c r="AA116" s="35"/>
      <c r="AB116" s="35"/>
      <c r="AC116" s="35"/>
      <c r="AD116" s="35"/>
      <c r="AE116" s="35"/>
      <c r="AR116" s="190" t="s">
        <v>1002</v>
      </c>
      <c r="AT116" s="190" t="s">
        <v>196</v>
      </c>
      <c r="AU116" s="190" t="s">
        <v>68</v>
      </c>
      <c r="AY116" s="18" t="s">
        <v>159</v>
      </c>
      <c r="BE116" s="191">
        <f>IF(N116="základní",J116,0)</f>
        <v>0</v>
      </c>
      <c r="BF116" s="191">
        <f>IF(N116="snížená",J116,0)</f>
        <v>0</v>
      </c>
      <c r="BG116" s="191">
        <f>IF(N116="zákl. přenesená",J116,0)</f>
        <v>0</v>
      </c>
      <c r="BH116" s="191">
        <f>IF(N116="sníž. přenesená",J116,0)</f>
        <v>0</v>
      </c>
      <c r="BI116" s="191">
        <f>IF(N116="nulová",J116,0)</f>
        <v>0</v>
      </c>
      <c r="BJ116" s="18" t="s">
        <v>75</v>
      </c>
      <c r="BK116" s="191">
        <f>ROUND(I116*H116,2)</f>
        <v>0</v>
      </c>
      <c r="BL116" s="18" t="s">
        <v>1002</v>
      </c>
      <c r="BM116" s="190" t="s">
        <v>1552</v>
      </c>
    </row>
    <row r="117" spans="1:65" s="2" customFormat="1" ht="39">
      <c r="A117" s="35"/>
      <c r="B117" s="36"/>
      <c r="C117" s="37"/>
      <c r="D117" s="194" t="s">
        <v>788</v>
      </c>
      <c r="E117" s="37"/>
      <c r="F117" s="235" t="s">
        <v>1553</v>
      </c>
      <c r="G117" s="37"/>
      <c r="H117" s="37"/>
      <c r="I117" s="236"/>
      <c r="J117" s="37"/>
      <c r="K117" s="37"/>
      <c r="L117" s="40"/>
      <c r="M117" s="237"/>
      <c r="N117" s="238"/>
      <c r="O117" s="65"/>
      <c r="P117" s="65"/>
      <c r="Q117" s="65"/>
      <c r="R117" s="65"/>
      <c r="S117" s="65"/>
      <c r="T117" s="66"/>
      <c r="U117" s="35"/>
      <c r="V117" s="35"/>
      <c r="W117" s="35"/>
      <c r="X117" s="35"/>
      <c r="Y117" s="35"/>
      <c r="Z117" s="35"/>
      <c r="AA117" s="35"/>
      <c r="AB117" s="35"/>
      <c r="AC117" s="35"/>
      <c r="AD117" s="35"/>
      <c r="AE117" s="35"/>
      <c r="AT117" s="18" t="s">
        <v>788</v>
      </c>
      <c r="AU117" s="18" t="s">
        <v>68</v>
      </c>
    </row>
    <row r="118" spans="1:65" s="2" customFormat="1" ht="24">
      <c r="A118" s="35"/>
      <c r="B118" s="36"/>
      <c r="C118" s="215" t="s">
        <v>343</v>
      </c>
      <c r="D118" s="215" t="s">
        <v>196</v>
      </c>
      <c r="E118" s="216" t="s">
        <v>1554</v>
      </c>
      <c r="F118" s="217" t="s">
        <v>1555</v>
      </c>
      <c r="G118" s="218" t="s">
        <v>389</v>
      </c>
      <c r="H118" s="219">
        <v>8</v>
      </c>
      <c r="I118" s="220"/>
      <c r="J118" s="221">
        <f>ROUND(I118*H118,2)</f>
        <v>0</v>
      </c>
      <c r="K118" s="217" t="s">
        <v>19</v>
      </c>
      <c r="L118" s="222"/>
      <c r="M118" s="223" t="s">
        <v>19</v>
      </c>
      <c r="N118" s="224" t="s">
        <v>39</v>
      </c>
      <c r="O118" s="65"/>
      <c r="P118" s="188">
        <f>O118*H118</f>
        <v>0</v>
      </c>
      <c r="Q118" s="188">
        <v>0</v>
      </c>
      <c r="R118" s="188">
        <f>Q118*H118</f>
        <v>0</v>
      </c>
      <c r="S118" s="188">
        <v>0</v>
      </c>
      <c r="T118" s="189">
        <f>S118*H118</f>
        <v>0</v>
      </c>
      <c r="U118" s="35"/>
      <c r="V118" s="35"/>
      <c r="W118" s="35"/>
      <c r="X118" s="35"/>
      <c r="Y118" s="35"/>
      <c r="Z118" s="35"/>
      <c r="AA118" s="35"/>
      <c r="AB118" s="35"/>
      <c r="AC118" s="35"/>
      <c r="AD118" s="35"/>
      <c r="AE118" s="35"/>
      <c r="AR118" s="190" t="s">
        <v>1002</v>
      </c>
      <c r="AT118" s="190" t="s">
        <v>196</v>
      </c>
      <c r="AU118" s="190" t="s">
        <v>68</v>
      </c>
      <c r="AY118" s="18" t="s">
        <v>159</v>
      </c>
      <c r="BE118" s="191">
        <f>IF(N118="základní",J118,0)</f>
        <v>0</v>
      </c>
      <c r="BF118" s="191">
        <f>IF(N118="snížená",J118,0)</f>
        <v>0</v>
      </c>
      <c r="BG118" s="191">
        <f>IF(N118="zákl. přenesená",J118,0)</f>
        <v>0</v>
      </c>
      <c r="BH118" s="191">
        <f>IF(N118="sníž. přenesená",J118,0)</f>
        <v>0</v>
      </c>
      <c r="BI118" s="191">
        <f>IF(N118="nulová",J118,0)</f>
        <v>0</v>
      </c>
      <c r="BJ118" s="18" t="s">
        <v>75</v>
      </c>
      <c r="BK118" s="191">
        <f>ROUND(I118*H118,2)</f>
        <v>0</v>
      </c>
      <c r="BL118" s="18" t="s">
        <v>1002</v>
      </c>
      <c r="BM118" s="190" t="s">
        <v>1556</v>
      </c>
    </row>
    <row r="119" spans="1:65" s="2" customFormat="1" ht="24">
      <c r="A119" s="35"/>
      <c r="B119" s="36"/>
      <c r="C119" s="215" t="s">
        <v>347</v>
      </c>
      <c r="D119" s="215" t="s">
        <v>196</v>
      </c>
      <c r="E119" s="216" t="s">
        <v>1557</v>
      </c>
      <c r="F119" s="217" t="s">
        <v>1558</v>
      </c>
      <c r="G119" s="218" t="s">
        <v>389</v>
      </c>
      <c r="H119" s="219">
        <v>3</v>
      </c>
      <c r="I119" s="220"/>
      <c r="J119" s="221">
        <f>ROUND(I119*H119,2)</f>
        <v>0</v>
      </c>
      <c r="K119" s="217" t="s">
        <v>19</v>
      </c>
      <c r="L119" s="222"/>
      <c r="M119" s="223" t="s">
        <v>19</v>
      </c>
      <c r="N119" s="224" t="s">
        <v>39</v>
      </c>
      <c r="O119" s="65"/>
      <c r="P119" s="188">
        <f>O119*H119</f>
        <v>0</v>
      </c>
      <c r="Q119" s="188">
        <v>0</v>
      </c>
      <c r="R119" s="188">
        <f>Q119*H119</f>
        <v>0</v>
      </c>
      <c r="S119" s="188">
        <v>0</v>
      </c>
      <c r="T119" s="189">
        <f>S119*H119</f>
        <v>0</v>
      </c>
      <c r="U119" s="35"/>
      <c r="V119" s="35"/>
      <c r="W119" s="35"/>
      <c r="X119" s="35"/>
      <c r="Y119" s="35"/>
      <c r="Z119" s="35"/>
      <c r="AA119" s="35"/>
      <c r="AB119" s="35"/>
      <c r="AC119" s="35"/>
      <c r="AD119" s="35"/>
      <c r="AE119" s="35"/>
      <c r="AR119" s="190" t="s">
        <v>1002</v>
      </c>
      <c r="AT119" s="190" t="s">
        <v>196</v>
      </c>
      <c r="AU119" s="190" t="s">
        <v>68</v>
      </c>
      <c r="AY119" s="18" t="s">
        <v>159</v>
      </c>
      <c r="BE119" s="191">
        <f>IF(N119="základní",J119,0)</f>
        <v>0</v>
      </c>
      <c r="BF119" s="191">
        <f>IF(N119="snížená",J119,0)</f>
        <v>0</v>
      </c>
      <c r="BG119" s="191">
        <f>IF(N119="zákl. přenesená",J119,0)</f>
        <v>0</v>
      </c>
      <c r="BH119" s="191">
        <f>IF(N119="sníž. přenesená",J119,0)</f>
        <v>0</v>
      </c>
      <c r="BI119" s="191">
        <f>IF(N119="nulová",J119,0)</f>
        <v>0</v>
      </c>
      <c r="BJ119" s="18" t="s">
        <v>75</v>
      </c>
      <c r="BK119" s="191">
        <f>ROUND(I119*H119,2)</f>
        <v>0</v>
      </c>
      <c r="BL119" s="18" t="s">
        <v>1002</v>
      </c>
      <c r="BM119" s="190" t="s">
        <v>1559</v>
      </c>
    </row>
    <row r="120" spans="1:65" s="2" customFormat="1" ht="24">
      <c r="A120" s="35"/>
      <c r="B120" s="36"/>
      <c r="C120" s="215" t="s">
        <v>351</v>
      </c>
      <c r="D120" s="215" t="s">
        <v>196</v>
      </c>
      <c r="E120" s="216" t="s">
        <v>1560</v>
      </c>
      <c r="F120" s="217" t="s">
        <v>1561</v>
      </c>
      <c r="G120" s="218" t="s">
        <v>389</v>
      </c>
      <c r="H120" s="219">
        <v>5</v>
      </c>
      <c r="I120" s="220"/>
      <c r="J120" s="221">
        <f>ROUND(I120*H120,2)</f>
        <v>0</v>
      </c>
      <c r="K120" s="217" t="s">
        <v>19</v>
      </c>
      <c r="L120" s="222"/>
      <c r="M120" s="223" t="s">
        <v>19</v>
      </c>
      <c r="N120" s="224" t="s">
        <v>39</v>
      </c>
      <c r="O120" s="65"/>
      <c r="P120" s="188">
        <f>O120*H120</f>
        <v>0</v>
      </c>
      <c r="Q120" s="188">
        <v>0</v>
      </c>
      <c r="R120" s="188">
        <f>Q120*H120</f>
        <v>0</v>
      </c>
      <c r="S120" s="188">
        <v>0</v>
      </c>
      <c r="T120" s="189">
        <f>S120*H120</f>
        <v>0</v>
      </c>
      <c r="U120" s="35"/>
      <c r="V120" s="35"/>
      <c r="W120" s="35"/>
      <c r="X120" s="35"/>
      <c r="Y120" s="35"/>
      <c r="Z120" s="35"/>
      <c r="AA120" s="35"/>
      <c r="AB120" s="35"/>
      <c r="AC120" s="35"/>
      <c r="AD120" s="35"/>
      <c r="AE120" s="35"/>
      <c r="AR120" s="190" t="s">
        <v>1002</v>
      </c>
      <c r="AT120" s="190" t="s">
        <v>196</v>
      </c>
      <c r="AU120" s="190" t="s">
        <v>68</v>
      </c>
      <c r="AY120" s="18" t="s">
        <v>159</v>
      </c>
      <c r="BE120" s="191">
        <f>IF(N120="základní",J120,0)</f>
        <v>0</v>
      </c>
      <c r="BF120" s="191">
        <f>IF(N120="snížená",J120,0)</f>
        <v>0</v>
      </c>
      <c r="BG120" s="191">
        <f>IF(N120="zákl. přenesená",J120,0)</f>
        <v>0</v>
      </c>
      <c r="BH120" s="191">
        <f>IF(N120="sníž. přenesená",J120,0)</f>
        <v>0</v>
      </c>
      <c r="BI120" s="191">
        <f>IF(N120="nulová",J120,0)</f>
        <v>0</v>
      </c>
      <c r="BJ120" s="18" t="s">
        <v>75</v>
      </c>
      <c r="BK120" s="191">
        <f>ROUND(I120*H120,2)</f>
        <v>0</v>
      </c>
      <c r="BL120" s="18" t="s">
        <v>1002</v>
      </c>
      <c r="BM120" s="190" t="s">
        <v>1562</v>
      </c>
    </row>
    <row r="121" spans="1:65" s="2" customFormat="1" ht="24">
      <c r="A121" s="35"/>
      <c r="B121" s="36"/>
      <c r="C121" s="215" t="s">
        <v>356</v>
      </c>
      <c r="D121" s="215" t="s">
        <v>196</v>
      </c>
      <c r="E121" s="216" t="s">
        <v>1563</v>
      </c>
      <c r="F121" s="217" t="s">
        <v>1564</v>
      </c>
      <c r="G121" s="218" t="s">
        <v>389</v>
      </c>
      <c r="H121" s="219">
        <v>1</v>
      </c>
      <c r="I121" s="220"/>
      <c r="J121" s="221">
        <f>ROUND(I121*H121,2)</f>
        <v>0</v>
      </c>
      <c r="K121" s="217" t="s">
        <v>19</v>
      </c>
      <c r="L121" s="222"/>
      <c r="M121" s="223" t="s">
        <v>19</v>
      </c>
      <c r="N121" s="224" t="s">
        <v>39</v>
      </c>
      <c r="O121" s="65"/>
      <c r="P121" s="188">
        <f>O121*H121</f>
        <v>0</v>
      </c>
      <c r="Q121" s="188">
        <v>0</v>
      </c>
      <c r="R121" s="188">
        <f>Q121*H121</f>
        <v>0</v>
      </c>
      <c r="S121" s="188">
        <v>0</v>
      </c>
      <c r="T121" s="189">
        <f>S121*H121</f>
        <v>0</v>
      </c>
      <c r="U121" s="35"/>
      <c r="V121" s="35"/>
      <c r="W121" s="35"/>
      <c r="X121" s="35"/>
      <c r="Y121" s="35"/>
      <c r="Z121" s="35"/>
      <c r="AA121" s="35"/>
      <c r="AB121" s="35"/>
      <c r="AC121" s="35"/>
      <c r="AD121" s="35"/>
      <c r="AE121" s="35"/>
      <c r="AR121" s="190" t="s">
        <v>1002</v>
      </c>
      <c r="AT121" s="190" t="s">
        <v>196</v>
      </c>
      <c r="AU121" s="190" t="s">
        <v>68</v>
      </c>
      <c r="AY121" s="18" t="s">
        <v>159</v>
      </c>
      <c r="BE121" s="191">
        <f>IF(N121="základní",J121,0)</f>
        <v>0</v>
      </c>
      <c r="BF121" s="191">
        <f>IF(N121="snížená",J121,0)</f>
        <v>0</v>
      </c>
      <c r="BG121" s="191">
        <f>IF(N121="zákl. přenesená",J121,0)</f>
        <v>0</v>
      </c>
      <c r="BH121" s="191">
        <f>IF(N121="sníž. přenesená",J121,0)</f>
        <v>0</v>
      </c>
      <c r="BI121" s="191">
        <f>IF(N121="nulová",J121,0)</f>
        <v>0</v>
      </c>
      <c r="BJ121" s="18" t="s">
        <v>75</v>
      </c>
      <c r="BK121" s="191">
        <f>ROUND(I121*H121,2)</f>
        <v>0</v>
      </c>
      <c r="BL121" s="18" t="s">
        <v>1002</v>
      </c>
      <c r="BM121" s="190" t="s">
        <v>1565</v>
      </c>
    </row>
    <row r="122" spans="1:65" s="2" customFormat="1" ht="24">
      <c r="A122" s="35"/>
      <c r="B122" s="36"/>
      <c r="C122" s="215" t="s">
        <v>365</v>
      </c>
      <c r="D122" s="215" t="s">
        <v>196</v>
      </c>
      <c r="E122" s="216" t="s">
        <v>1566</v>
      </c>
      <c r="F122" s="217" t="s">
        <v>1567</v>
      </c>
      <c r="G122" s="218" t="s">
        <v>389</v>
      </c>
      <c r="H122" s="219">
        <v>8</v>
      </c>
      <c r="I122" s="220"/>
      <c r="J122" s="221">
        <f>ROUND(I122*H122,2)</f>
        <v>0</v>
      </c>
      <c r="K122" s="217" t="s">
        <v>19</v>
      </c>
      <c r="L122" s="222"/>
      <c r="M122" s="223" t="s">
        <v>19</v>
      </c>
      <c r="N122" s="224" t="s">
        <v>39</v>
      </c>
      <c r="O122" s="65"/>
      <c r="P122" s="188">
        <f>O122*H122</f>
        <v>0</v>
      </c>
      <c r="Q122" s="188">
        <v>0</v>
      </c>
      <c r="R122" s="188">
        <f>Q122*H122</f>
        <v>0</v>
      </c>
      <c r="S122" s="188">
        <v>0</v>
      </c>
      <c r="T122" s="189">
        <f>S122*H122</f>
        <v>0</v>
      </c>
      <c r="U122" s="35"/>
      <c r="V122" s="35"/>
      <c r="W122" s="35"/>
      <c r="X122" s="35"/>
      <c r="Y122" s="35"/>
      <c r="Z122" s="35"/>
      <c r="AA122" s="35"/>
      <c r="AB122" s="35"/>
      <c r="AC122" s="35"/>
      <c r="AD122" s="35"/>
      <c r="AE122" s="35"/>
      <c r="AR122" s="190" t="s">
        <v>1002</v>
      </c>
      <c r="AT122" s="190" t="s">
        <v>196</v>
      </c>
      <c r="AU122" s="190" t="s">
        <v>68</v>
      </c>
      <c r="AY122" s="18" t="s">
        <v>159</v>
      </c>
      <c r="BE122" s="191">
        <f>IF(N122="základní",J122,0)</f>
        <v>0</v>
      </c>
      <c r="BF122" s="191">
        <f>IF(N122="snížená",J122,0)</f>
        <v>0</v>
      </c>
      <c r="BG122" s="191">
        <f>IF(N122="zákl. přenesená",J122,0)</f>
        <v>0</v>
      </c>
      <c r="BH122" s="191">
        <f>IF(N122="sníž. přenesená",J122,0)</f>
        <v>0</v>
      </c>
      <c r="BI122" s="191">
        <f>IF(N122="nulová",J122,0)</f>
        <v>0</v>
      </c>
      <c r="BJ122" s="18" t="s">
        <v>75</v>
      </c>
      <c r="BK122" s="191">
        <f>ROUND(I122*H122,2)</f>
        <v>0</v>
      </c>
      <c r="BL122" s="18" t="s">
        <v>1002</v>
      </c>
      <c r="BM122" s="190" t="s">
        <v>1568</v>
      </c>
    </row>
    <row r="123" spans="1:65" s="2" customFormat="1" ht="19.5">
      <c r="A123" s="35"/>
      <c r="B123" s="36"/>
      <c r="C123" s="37"/>
      <c r="D123" s="194" t="s">
        <v>788</v>
      </c>
      <c r="E123" s="37"/>
      <c r="F123" s="235" t="s">
        <v>1569</v>
      </c>
      <c r="G123" s="37"/>
      <c r="H123" s="37"/>
      <c r="I123" s="236"/>
      <c r="J123" s="37"/>
      <c r="K123" s="37"/>
      <c r="L123" s="40"/>
      <c r="M123" s="237"/>
      <c r="N123" s="238"/>
      <c r="O123" s="65"/>
      <c r="P123" s="65"/>
      <c r="Q123" s="65"/>
      <c r="R123" s="65"/>
      <c r="S123" s="65"/>
      <c r="T123" s="66"/>
      <c r="U123" s="35"/>
      <c r="V123" s="35"/>
      <c r="W123" s="35"/>
      <c r="X123" s="35"/>
      <c r="Y123" s="35"/>
      <c r="Z123" s="35"/>
      <c r="AA123" s="35"/>
      <c r="AB123" s="35"/>
      <c r="AC123" s="35"/>
      <c r="AD123" s="35"/>
      <c r="AE123" s="35"/>
      <c r="AT123" s="18" t="s">
        <v>788</v>
      </c>
      <c r="AU123" s="18" t="s">
        <v>68</v>
      </c>
    </row>
    <row r="124" spans="1:65" s="2" customFormat="1" ht="24">
      <c r="A124" s="35"/>
      <c r="B124" s="36"/>
      <c r="C124" s="215" t="s">
        <v>375</v>
      </c>
      <c r="D124" s="215" t="s">
        <v>196</v>
      </c>
      <c r="E124" s="216" t="s">
        <v>1570</v>
      </c>
      <c r="F124" s="217" t="s">
        <v>1571</v>
      </c>
      <c r="G124" s="218" t="s">
        <v>389</v>
      </c>
      <c r="H124" s="219">
        <v>17</v>
      </c>
      <c r="I124" s="220"/>
      <c r="J124" s="221">
        <f>ROUND(I124*H124,2)</f>
        <v>0</v>
      </c>
      <c r="K124" s="217" t="s">
        <v>19</v>
      </c>
      <c r="L124" s="222"/>
      <c r="M124" s="223" t="s">
        <v>19</v>
      </c>
      <c r="N124" s="224" t="s">
        <v>39</v>
      </c>
      <c r="O124" s="65"/>
      <c r="P124" s="188">
        <f>O124*H124</f>
        <v>0</v>
      </c>
      <c r="Q124" s="188">
        <v>0</v>
      </c>
      <c r="R124" s="188">
        <f>Q124*H124</f>
        <v>0</v>
      </c>
      <c r="S124" s="188">
        <v>0</v>
      </c>
      <c r="T124" s="189">
        <f>S124*H124</f>
        <v>0</v>
      </c>
      <c r="U124" s="35"/>
      <c r="V124" s="35"/>
      <c r="W124" s="35"/>
      <c r="X124" s="35"/>
      <c r="Y124" s="35"/>
      <c r="Z124" s="35"/>
      <c r="AA124" s="35"/>
      <c r="AB124" s="35"/>
      <c r="AC124" s="35"/>
      <c r="AD124" s="35"/>
      <c r="AE124" s="35"/>
      <c r="AR124" s="190" t="s">
        <v>1002</v>
      </c>
      <c r="AT124" s="190" t="s">
        <v>196</v>
      </c>
      <c r="AU124" s="190" t="s">
        <v>68</v>
      </c>
      <c r="AY124" s="18" t="s">
        <v>159</v>
      </c>
      <c r="BE124" s="191">
        <f>IF(N124="základní",J124,0)</f>
        <v>0</v>
      </c>
      <c r="BF124" s="191">
        <f>IF(N124="snížená",J124,0)</f>
        <v>0</v>
      </c>
      <c r="BG124" s="191">
        <f>IF(N124="zákl. přenesená",J124,0)</f>
        <v>0</v>
      </c>
      <c r="BH124" s="191">
        <f>IF(N124="sníž. přenesená",J124,0)</f>
        <v>0</v>
      </c>
      <c r="BI124" s="191">
        <f>IF(N124="nulová",J124,0)</f>
        <v>0</v>
      </c>
      <c r="BJ124" s="18" t="s">
        <v>75</v>
      </c>
      <c r="BK124" s="191">
        <f>ROUND(I124*H124,2)</f>
        <v>0</v>
      </c>
      <c r="BL124" s="18" t="s">
        <v>1002</v>
      </c>
      <c r="BM124" s="190" t="s">
        <v>1572</v>
      </c>
    </row>
    <row r="125" spans="1:65" s="2" customFormat="1" ht="19.5">
      <c r="A125" s="35"/>
      <c r="B125" s="36"/>
      <c r="C125" s="37"/>
      <c r="D125" s="194" t="s">
        <v>788</v>
      </c>
      <c r="E125" s="37"/>
      <c r="F125" s="235" t="s">
        <v>1573</v>
      </c>
      <c r="G125" s="37"/>
      <c r="H125" s="37"/>
      <c r="I125" s="236"/>
      <c r="J125" s="37"/>
      <c r="K125" s="37"/>
      <c r="L125" s="40"/>
      <c r="M125" s="237"/>
      <c r="N125" s="238"/>
      <c r="O125" s="65"/>
      <c r="P125" s="65"/>
      <c r="Q125" s="65"/>
      <c r="R125" s="65"/>
      <c r="S125" s="65"/>
      <c r="T125" s="66"/>
      <c r="U125" s="35"/>
      <c r="V125" s="35"/>
      <c r="W125" s="35"/>
      <c r="X125" s="35"/>
      <c r="Y125" s="35"/>
      <c r="Z125" s="35"/>
      <c r="AA125" s="35"/>
      <c r="AB125" s="35"/>
      <c r="AC125" s="35"/>
      <c r="AD125" s="35"/>
      <c r="AE125" s="35"/>
      <c r="AT125" s="18" t="s">
        <v>788</v>
      </c>
      <c r="AU125" s="18" t="s">
        <v>68</v>
      </c>
    </row>
    <row r="126" spans="1:65" s="2" customFormat="1" ht="24">
      <c r="A126" s="35"/>
      <c r="B126" s="36"/>
      <c r="C126" s="215" t="s">
        <v>380</v>
      </c>
      <c r="D126" s="215" t="s">
        <v>196</v>
      </c>
      <c r="E126" s="216" t="s">
        <v>1574</v>
      </c>
      <c r="F126" s="217" t="s">
        <v>1575</v>
      </c>
      <c r="G126" s="218" t="s">
        <v>389</v>
      </c>
      <c r="H126" s="219">
        <v>13</v>
      </c>
      <c r="I126" s="220"/>
      <c r="J126" s="221">
        <f>ROUND(I126*H126,2)</f>
        <v>0</v>
      </c>
      <c r="K126" s="217" t="s">
        <v>19</v>
      </c>
      <c r="L126" s="222"/>
      <c r="M126" s="223" t="s">
        <v>19</v>
      </c>
      <c r="N126" s="224" t="s">
        <v>39</v>
      </c>
      <c r="O126" s="65"/>
      <c r="P126" s="188">
        <f>O126*H126</f>
        <v>0</v>
      </c>
      <c r="Q126" s="188">
        <v>0</v>
      </c>
      <c r="R126" s="188">
        <f>Q126*H126</f>
        <v>0</v>
      </c>
      <c r="S126" s="188">
        <v>0</v>
      </c>
      <c r="T126" s="189">
        <f>S126*H126</f>
        <v>0</v>
      </c>
      <c r="U126" s="35"/>
      <c r="V126" s="35"/>
      <c r="W126" s="35"/>
      <c r="X126" s="35"/>
      <c r="Y126" s="35"/>
      <c r="Z126" s="35"/>
      <c r="AA126" s="35"/>
      <c r="AB126" s="35"/>
      <c r="AC126" s="35"/>
      <c r="AD126" s="35"/>
      <c r="AE126" s="35"/>
      <c r="AR126" s="190" t="s">
        <v>1002</v>
      </c>
      <c r="AT126" s="190" t="s">
        <v>196</v>
      </c>
      <c r="AU126" s="190" t="s">
        <v>68</v>
      </c>
      <c r="AY126" s="18" t="s">
        <v>159</v>
      </c>
      <c r="BE126" s="191">
        <f>IF(N126="základní",J126,0)</f>
        <v>0</v>
      </c>
      <c r="BF126" s="191">
        <f>IF(N126="snížená",J126,0)</f>
        <v>0</v>
      </c>
      <c r="BG126" s="191">
        <f>IF(N126="zákl. přenesená",J126,0)</f>
        <v>0</v>
      </c>
      <c r="BH126" s="191">
        <f>IF(N126="sníž. přenesená",J126,0)</f>
        <v>0</v>
      </c>
      <c r="BI126" s="191">
        <f>IF(N126="nulová",J126,0)</f>
        <v>0</v>
      </c>
      <c r="BJ126" s="18" t="s">
        <v>75</v>
      </c>
      <c r="BK126" s="191">
        <f>ROUND(I126*H126,2)</f>
        <v>0</v>
      </c>
      <c r="BL126" s="18" t="s">
        <v>1002</v>
      </c>
      <c r="BM126" s="190" t="s">
        <v>1576</v>
      </c>
    </row>
    <row r="127" spans="1:65" s="2" customFormat="1" ht="19.5">
      <c r="A127" s="35"/>
      <c r="B127" s="36"/>
      <c r="C127" s="37"/>
      <c r="D127" s="194" t="s">
        <v>788</v>
      </c>
      <c r="E127" s="37"/>
      <c r="F127" s="235" t="s">
        <v>1577</v>
      </c>
      <c r="G127" s="37"/>
      <c r="H127" s="37"/>
      <c r="I127" s="236"/>
      <c r="J127" s="37"/>
      <c r="K127" s="37"/>
      <c r="L127" s="40"/>
      <c r="M127" s="237"/>
      <c r="N127" s="238"/>
      <c r="O127" s="65"/>
      <c r="P127" s="65"/>
      <c r="Q127" s="65"/>
      <c r="R127" s="65"/>
      <c r="S127" s="65"/>
      <c r="T127" s="66"/>
      <c r="U127" s="35"/>
      <c r="V127" s="35"/>
      <c r="W127" s="35"/>
      <c r="X127" s="35"/>
      <c r="Y127" s="35"/>
      <c r="Z127" s="35"/>
      <c r="AA127" s="35"/>
      <c r="AB127" s="35"/>
      <c r="AC127" s="35"/>
      <c r="AD127" s="35"/>
      <c r="AE127" s="35"/>
      <c r="AT127" s="18" t="s">
        <v>788</v>
      </c>
      <c r="AU127" s="18" t="s">
        <v>68</v>
      </c>
    </row>
    <row r="128" spans="1:65" s="2" customFormat="1" ht="24">
      <c r="A128" s="35"/>
      <c r="B128" s="36"/>
      <c r="C128" s="215" t="s">
        <v>386</v>
      </c>
      <c r="D128" s="215" t="s">
        <v>196</v>
      </c>
      <c r="E128" s="216" t="s">
        <v>1578</v>
      </c>
      <c r="F128" s="217" t="s">
        <v>1579</v>
      </c>
      <c r="G128" s="218" t="s">
        <v>389</v>
      </c>
      <c r="H128" s="219">
        <v>1</v>
      </c>
      <c r="I128" s="220"/>
      <c r="J128" s="221">
        <f>ROUND(I128*H128,2)</f>
        <v>0</v>
      </c>
      <c r="K128" s="217" t="s">
        <v>19</v>
      </c>
      <c r="L128" s="222"/>
      <c r="M128" s="223" t="s">
        <v>19</v>
      </c>
      <c r="N128" s="224" t="s">
        <v>39</v>
      </c>
      <c r="O128" s="65"/>
      <c r="P128" s="188">
        <f>O128*H128</f>
        <v>0</v>
      </c>
      <c r="Q128" s="188">
        <v>0</v>
      </c>
      <c r="R128" s="188">
        <f>Q128*H128</f>
        <v>0</v>
      </c>
      <c r="S128" s="188">
        <v>0</v>
      </c>
      <c r="T128" s="189">
        <f>S128*H128</f>
        <v>0</v>
      </c>
      <c r="U128" s="35"/>
      <c r="V128" s="35"/>
      <c r="W128" s="35"/>
      <c r="X128" s="35"/>
      <c r="Y128" s="35"/>
      <c r="Z128" s="35"/>
      <c r="AA128" s="35"/>
      <c r="AB128" s="35"/>
      <c r="AC128" s="35"/>
      <c r="AD128" s="35"/>
      <c r="AE128" s="35"/>
      <c r="AR128" s="190" t="s">
        <v>1002</v>
      </c>
      <c r="AT128" s="190" t="s">
        <v>196</v>
      </c>
      <c r="AU128" s="190" t="s">
        <v>68</v>
      </c>
      <c r="AY128" s="18" t="s">
        <v>159</v>
      </c>
      <c r="BE128" s="191">
        <f>IF(N128="základní",J128,0)</f>
        <v>0</v>
      </c>
      <c r="BF128" s="191">
        <f>IF(N128="snížená",J128,0)</f>
        <v>0</v>
      </c>
      <c r="BG128" s="191">
        <f>IF(N128="zákl. přenesená",J128,0)</f>
        <v>0</v>
      </c>
      <c r="BH128" s="191">
        <f>IF(N128="sníž. přenesená",J128,0)</f>
        <v>0</v>
      </c>
      <c r="BI128" s="191">
        <f>IF(N128="nulová",J128,0)</f>
        <v>0</v>
      </c>
      <c r="BJ128" s="18" t="s">
        <v>75</v>
      </c>
      <c r="BK128" s="191">
        <f>ROUND(I128*H128,2)</f>
        <v>0</v>
      </c>
      <c r="BL128" s="18" t="s">
        <v>1002</v>
      </c>
      <c r="BM128" s="190" t="s">
        <v>1580</v>
      </c>
    </row>
    <row r="129" spans="1:65" s="2" customFormat="1" ht="39">
      <c r="A129" s="35"/>
      <c r="B129" s="36"/>
      <c r="C129" s="37"/>
      <c r="D129" s="194" t="s">
        <v>788</v>
      </c>
      <c r="E129" s="37"/>
      <c r="F129" s="235" t="s">
        <v>1581</v>
      </c>
      <c r="G129" s="37"/>
      <c r="H129" s="37"/>
      <c r="I129" s="236"/>
      <c r="J129" s="37"/>
      <c r="K129" s="37"/>
      <c r="L129" s="40"/>
      <c r="M129" s="237"/>
      <c r="N129" s="238"/>
      <c r="O129" s="65"/>
      <c r="P129" s="65"/>
      <c r="Q129" s="65"/>
      <c r="R129" s="65"/>
      <c r="S129" s="65"/>
      <c r="T129" s="66"/>
      <c r="U129" s="35"/>
      <c r="V129" s="35"/>
      <c r="W129" s="35"/>
      <c r="X129" s="35"/>
      <c r="Y129" s="35"/>
      <c r="Z129" s="35"/>
      <c r="AA129" s="35"/>
      <c r="AB129" s="35"/>
      <c r="AC129" s="35"/>
      <c r="AD129" s="35"/>
      <c r="AE129" s="35"/>
      <c r="AT129" s="18" t="s">
        <v>788</v>
      </c>
      <c r="AU129" s="18" t="s">
        <v>68</v>
      </c>
    </row>
    <row r="130" spans="1:65" s="2" customFormat="1" ht="33" customHeight="1">
      <c r="A130" s="35"/>
      <c r="B130" s="36"/>
      <c r="C130" s="215" t="s">
        <v>391</v>
      </c>
      <c r="D130" s="215" t="s">
        <v>196</v>
      </c>
      <c r="E130" s="216" t="s">
        <v>1582</v>
      </c>
      <c r="F130" s="217" t="s">
        <v>1583</v>
      </c>
      <c r="G130" s="218" t="s">
        <v>389</v>
      </c>
      <c r="H130" s="219">
        <v>1</v>
      </c>
      <c r="I130" s="220"/>
      <c r="J130" s="221">
        <f>ROUND(I130*H130,2)</f>
        <v>0</v>
      </c>
      <c r="K130" s="217" t="s">
        <v>19</v>
      </c>
      <c r="L130" s="222"/>
      <c r="M130" s="223" t="s">
        <v>19</v>
      </c>
      <c r="N130" s="224" t="s">
        <v>39</v>
      </c>
      <c r="O130" s="65"/>
      <c r="P130" s="188">
        <f>O130*H130</f>
        <v>0</v>
      </c>
      <c r="Q130" s="188">
        <v>0</v>
      </c>
      <c r="R130" s="188">
        <f>Q130*H130</f>
        <v>0</v>
      </c>
      <c r="S130" s="188">
        <v>0</v>
      </c>
      <c r="T130" s="189">
        <f>S130*H130</f>
        <v>0</v>
      </c>
      <c r="U130" s="35"/>
      <c r="V130" s="35"/>
      <c r="W130" s="35"/>
      <c r="X130" s="35"/>
      <c r="Y130" s="35"/>
      <c r="Z130" s="35"/>
      <c r="AA130" s="35"/>
      <c r="AB130" s="35"/>
      <c r="AC130" s="35"/>
      <c r="AD130" s="35"/>
      <c r="AE130" s="35"/>
      <c r="AR130" s="190" t="s">
        <v>1002</v>
      </c>
      <c r="AT130" s="190" t="s">
        <v>196</v>
      </c>
      <c r="AU130" s="190" t="s">
        <v>68</v>
      </c>
      <c r="AY130" s="18" t="s">
        <v>159</v>
      </c>
      <c r="BE130" s="191">
        <f>IF(N130="základní",J130,0)</f>
        <v>0</v>
      </c>
      <c r="BF130" s="191">
        <f>IF(N130="snížená",J130,0)</f>
        <v>0</v>
      </c>
      <c r="BG130" s="191">
        <f>IF(N130="zákl. přenesená",J130,0)</f>
        <v>0</v>
      </c>
      <c r="BH130" s="191">
        <f>IF(N130="sníž. přenesená",J130,0)</f>
        <v>0</v>
      </c>
      <c r="BI130" s="191">
        <f>IF(N130="nulová",J130,0)</f>
        <v>0</v>
      </c>
      <c r="BJ130" s="18" t="s">
        <v>75</v>
      </c>
      <c r="BK130" s="191">
        <f>ROUND(I130*H130,2)</f>
        <v>0</v>
      </c>
      <c r="BL130" s="18" t="s">
        <v>1002</v>
      </c>
      <c r="BM130" s="190" t="s">
        <v>1584</v>
      </c>
    </row>
    <row r="131" spans="1:65" s="2" customFormat="1" ht="39">
      <c r="A131" s="35"/>
      <c r="B131" s="36"/>
      <c r="C131" s="37"/>
      <c r="D131" s="194" t="s">
        <v>788</v>
      </c>
      <c r="E131" s="37"/>
      <c r="F131" s="235" t="s">
        <v>1585</v>
      </c>
      <c r="G131" s="37"/>
      <c r="H131" s="37"/>
      <c r="I131" s="236"/>
      <c r="J131" s="37"/>
      <c r="K131" s="37"/>
      <c r="L131" s="40"/>
      <c r="M131" s="237"/>
      <c r="N131" s="238"/>
      <c r="O131" s="65"/>
      <c r="P131" s="65"/>
      <c r="Q131" s="65"/>
      <c r="R131" s="65"/>
      <c r="S131" s="65"/>
      <c r="T131" s="66"/>
      <c r="U131" s="35"/>
      <c r="V131" s="35"/>
      <c r="W131" s="35"/>
      <c r="X131" s="35"/>
      <c r="Y131" s="35"/>
      <c r="Z131" s="35"/>
      <c r="AA131" s="35"/>
      <c r="AB131" s="35"/>
      <c r="AC131" s="35"/>
      <c r="AD131" s="35"/>
      <c r="AE131" s="35"/>
      <c r="AT131" s="18" t="s">
        <v>788</v>
      </c>
      <c r="AU131" s="18" t="s">
        <v>68</v>
      </c>
    </row>
    <row r="132" spans="1:65" s="2" customFormat="1" ht="16.5" customHeight="1">
      <c r="A132" s="35"/>
      <c r="B132" s="36"/>
      <c r="C132" s="215" t="s">
        <v>396</v>
      </c>
      <c r="D132" s="215" t="s">
        <v>196</v>
      </c>
      <c r="E132" s="216" t="s">
        <v>1586</v>
      </c>
      <c r="F132" s="217" t="s">
        <v>1587</v>
      </c>
      <c r="G132" s="218" t="s">
        <v>389</v>
      </c>
      <c r="H132" s="219">
        <v>1</v>
      </c>
      <c r="I132" s="220"/>
      <c r="J132" s="221">
        <f>ROUND(I132*H132,2)</f>
        <v>0</v>
      </c>
      <c r="K132" s="217" t="s">
        <v>19</v>
      </c>
      <c r="L132" s="222"/>
      <c r="M132" s="223" t="s">
        <v>19</v>
      </c>
      <c r="N132" s="224" t="s">
        <v>39</v>
      </c>
      <c r="O132" s="65"/>
      <c r="P132" s="188">
        <f>O132*H132</f>
        <v>0</v>
      </c>
      <c r="Q132" s="188">
        <v>0</v>
      </c>
      <c r="R132" s="188">
        <f>Q132*H132</f>
        <v>0</v>
      </c>
      <c r="S132" s="188">
        <v>0</v>
      </c>
      <c r="T132" s="189">
        <f>S132*H132</f>
        <v>0</v>
      </c>
      <c r="U132" s="35"/>
      <c r="V132" s="35"/>
      <c r="W132" s="35"/>
      <c r="X132" s="35"/>
      <c r="Y132" s="35"/>
      <c r="Z132" s="35"/>
      <c r="AA132" s="35"/>
      <c r="AB132" s="35"/>
      <c r="AC132" s="35"/>
      <c r="AD132" s="35"/>
      <c r="AE132" s="35"/>
      <c r="AR132" s="190" t="s">
        <v>1002</v>
      </c>
      <c r="AT132" s="190" t="s">
        <v>196</v>
      </c>
      <c r="AU132" s="190" t="s">
        <v>68</v>
      </c>
      <c r="AY132" s="18" t="s">
        <v>159</v>
      </c>
      <c r="BE132" s="191">
        <f>IF(N132="základní",J132,0)</f>
        <v>0</v>
      </c>
      <c r="BF132" s="191">
        <f>IF(N132="snížená",J132,0)</f>
        <v>0</v>
      </c>
      <c r="BG132" s="191">
        <f>IF(N132="zákl. přenesená",J132,0)</f>
        <v>0</v>
      </c>
      <c r="BH132" s="191">
        <f>IF(N132="sníž. přenesená",J132,0)</f>
        <v>0</v>
      </c>
      <c r="BI132" s="191">
        <f>IF(N132="nulová",J132,0)</f>
        <v>0</v>
      </c>
      <c r="BJ132" s="18" t="s">
        <v>75</v>
      </c>
      <c r="BK132" s="191">
        <f>ROUND(I132*H132,2)</f>
        <v>0</v>
      </c>
      <c r="BL132" s="18" t="s">
        <v>1002</v>
      </c>
      <c r="BM132" s="190" t="s">
        <v>1588</v>
      </c>
    </row>
    <row r="133" spans="1:65" s="2" customFormat="1" ht="68.25">
      <c r="A133" s="35"/>
      <c r="B133" s="36"/>
      <c r="C133" s="37"/>
      <c r="D133" s="194" t="s">
        <v>788</v>
      </c>
      <c r="E133" s="37"/>
      <c r="F133" s="235" t="s">
        <v>1589</v>
      </c>
      <c r="G133" s="37"/>
      <c r="H133" s="37"/>
      <c r="I133" s="236"/>
      <c r="J133" s="37"/>
      <c r="K133" s="37"/>
      <c r="L133" s="40"/>
      <c r="M133" s="237"/>
      <c r="N133" s="238"/>
      <c r="O133" s="65"/>
      <c r="P133" s="65"/>
      <c r="Q133" s="65"/>
      <c r="R133" s="65"/>
      <c r="S133" s="65"/>
      <c r="T133" s="66"/>
      <c r="U133" s="35"/>
      <c r="V133" s="35"/>
      <c r="W133" s="35"/>
      <c r="X133" s="35"/>
      <c r="Y133" s="35"/>
      <c r="Z133" s="35"/>
      <c r="AA133" s="35"/>
      <c r="AB133" s="35"/>
      <c r="AC133" s="35"/>
      <c r="AD133" s="35"/>
      <c r="AE133" s="35"/>
      <c r="AT133" s="18" t="s">
        <v>788</v>
      </c>
      <c r="AU133" s="18" t="s">
        <v>68</v>
      </c>
    </row>
    <row r="134" spans="1:65" s="2" customFormat="1" ht="48">
      <c r="A134" s="35"/>
      <c r="B134" s="36"/>
      <c r="C134" s="215" t="s">
        <v>400</v>
      </c>
      <c r="D134" s="215" t="s">
        <v>196</v>
      </c>
      <c r="E134" s="216" t="s">
        <v>1590</v>
      </c>
      <c r="F134" s="217" t="s">
        <v>1591</v>
      </c>
      <c r="G134" s="218" t="s">
        <v>389</v>
      </c>
      <c r="H134" s="219">
        <v>2</v>
      </c>
      <c r="I134" s="220"/>
      <c r="J134" s="221">
        <f>ROUND(I134*H134,2)</f>
        <v>0</v>
      </c>
      <c r="K134" s="217" t="s">
        <v>19</v>
      </c>
      <c r="L134" s="222"/>
      <c r="M134" s="223" t="s">
        <v>19</v>
      </c>
      <c r="N134" s="224" t="s">
        <v>39</v>
      </c>
      <c r="O134" s="65"/>
      <c r="P134" s="188">
        <f>O134*H134</f>
        <v>0</v>
      </c>
      <c r="Q134" s="188">
        <v>0</v>
      </c>
      <c r="R134" s="188">
        <f>Q134*H134</f>
        <v>0</v>
      </c>
      <c r="S134" s="188">
        <v>0</v>
      </c>
      <c r="T134" s="189">
        <f>S134*H134</f>
        <v>0</v>
      </c>
      <c r="U134" s="35"/>
      <c r="V134" s="35"/>
      <c r="W134" s="35"/>
      <c r="X134" s="35"/>
      <c r="Y134" s="35"/>
      <c r="Z134" s="35"/>
      <c r="AA134" s="35"/>
      <c r="AB134" s="35"/>
      <c r="AC134" s="35"/>
      <c r="AD134" s="35"/>
      <c r="AE134" s="35"/>
      <c r="AR134" s="190" t="s">
        <v>1002</v>
      </c>
      <c r="AT134" s="190" t="s">
        <v>196</v>
      </c>
      <c r="AU134" s="190" t="s">
        <v>68</v>
      </c>
      <c r="AY134" s="18" t="s">
        <v>159</v>
      </c>
      <c r="BE134" s="191">
        <f>IF(N134="základní",J134,0)</f>
        <v>0</v>
      </c>
      <c r="BF134" s="191">
        <f>IF(N134="snížená",J134,0)</f>
        <v>0</v>
      </c>
      <c r="BG134" s="191">
        <f>IF(N134="zákl. přenesená",J134,0)</f>
        <v>0</v>
      </c>
      <c r="BH134" s="191">
        <f>IF(N134="sníž. přenesená",J134,0)</f>
        <v>0</v>
      </c>
      <c r="BI134" s="191">
        <f>IF(N134="nulová",J134,0)</f>
        <v>0</v>
      </c>
      <c r="BJ134" s="18" t="s">
        <v>75</v>
      </c>
      <c r="BK134" s="191">
        <f>ROUND(I134*H134,2)</f>
        <v>0</v>
      </c>
      <c r="BL134" s="18" t="s">
        <v>1002</v>
      </c>
      <c r="BM134" s="190" t="s">
        <v>1592</v>
      </c>
    </row>
    <row r="135" spans="1:65" s="2" customFormat="1" ht="48.75">
      <c r="A135" s="35"/>
      <c r="B135" s="36"/>
      <c r="C135" s="37"/>
      <c r="D135" s="194" t="s">
        <v>788</v>
      </c>
      <c r="E135" s="37"/>
      <c r="F135" s="235" t="s">
        <v>1593</v>
      </c>
      <c r="G135" s="37"/>
      <c r="H135" s="37"/>
      <c r="I135" s="236"/>
      <c r="J135" s="37"/>
      <c r="K135" s="37"/>
      <c r="L135" s="40"/>
      <c r="M135" s="237"/>
      <c r="N135" s="238"/>
      <c r="O135" s="65"/>
      <c r="P135" s="65"/>
      <c r="Q135" s="65"/>
      <c r="R135" s="65"/>
      <c r="S135" s="65"/>
      <c r="T135" s="66"/>
      <c r="U135" s="35"/>
      <c r="V135" s="35"/>
      <c r="W135" s="35"/>
      <c r="X135" s="35"/>
      <c r="Y135" s="35"/>
      <c r="Z135" s="35"/>
      <c r="AA135" s="35"/>
      <c r="AB135" s="35"/>
      <c r="AC135" s="35"/>
      <c r="AD135" s="35"/>
      <c r="AE135" s="35"/>
      <c r="AT135" s="18" t="s">
        <v>788</v>
      </c>
      <c r="AU135" s="18" t="s">
        <v>68</v>
      </c>
    </row>
    <row r="136" spans="1:65" s="2" customFormat="1" ht="48">
      <c r="A136" s="35"/>
      <c r="B136" s="36"/>
      <c r="C136" s="215" t="s">
        <v>404</v>
      </c>
      <c r="D136" s="215" t="s">
        <v>196</v>
      </c>
      <c r="E136" s="216" t="s">
        <v>1594</v>
      </c>
      <c r="F136" s="217" t="s">
        <v>1591</v>
      </c>
      <c r="G136" s="218" t="s">
        <v>389</v>
      </c>
      <c r="H136" s="219">
        <v>1</v>
      </c>
      <c r="I136" s="220"/>
      <c r="J136" s="221">
        <f>ROUND(I136*H136,2)</f>
        <v>0</v>
      </c>
      <c r="K136" s="217" t="s">
        <v>19</v>
      </c>
      <c r="L136" s="222"/>
      <c r="M136" s="223" t="s">
        <v>19</v>
      </c>
      <c r="N136" s="224" t="s">
        <v>39</v>
      </c>
      <c r="O136" s="65"/>
      <c r="P136" s="188">
        <f>O136*H136</f>
        <v>0</v>
      </c>
      <c r="Q136" s="188">
        <v>0</v>
      </c>
      <c r="R136" s="188">
        <f>Q136*H136</f>
        <v>0</v>
      </c>
      <c r="S136" s="188">
        <v>0</v>
      </c>
      <c r="T136" s="189">
        <f>S136*H136</f>
        <v>0</v>
      </c>
      <c r="U136" s="35"/>
      <c r="V136" s="35"/>
      <c r="W136" s="35"/>
      <c r="X136" s="35"/>
      <c r="Y136" s="35"/>
      <c r="Z136" s="35"/>
      <c r="AA136" s="35"/>
      <c r="AB136" s="35"/>
      <c r="AC136" s="35"/>
      <c r="AD136" s="35"/>
      <c r="AE136" s="35"/>
      <c r="AR136" s="190" t="s">
        <v>1002</v>
      </c>
      <c r="AT136" s="190" t="s">
        <v>196</v>
      </c>
      <c r="AU136" s="190" t="s">
        <v>68</v>
      </c>
      <c r="AY136" s="18" t="s">
        <v>159</v>
      </c>
      <c r="BE136" s="191">
        <f>IF(N136="základní",J136,0)</f>
        <v>0</v>
      </c>
      <c r="BF136" s="191">
        <f>IF(N136="snížená",J136,0)</f>
        <v>0</v>
      </c>
      <c r="BG136" s="191">
        <f>IF(N136="zákl. přenesená",J136,0)</f>
        <v>0</v>
      </c>
      <c r="BH136" s="191">
        <f>IF(N136="sníž. přenesená",J136,0)</f>
        <v>0</v>
      </c>
      <c r="BI136" s="191">
        <f>IF(N136="nulová",J136,0)</f>
        <v>0</v>
      </c>
      <c r="BJ136" s="18" t="s">
        <v>75</v>
      </c>
      <c r="BK136" s="191">
        <f>ROUND(I136*H136,2)</f>
        <v>0</v>
      </c>
      <c r="BL136" s="18" t="s">
        <v>1002</v>
      </c>
      <c r="BM136" s="190" t="s">
        <v>1595</v>
      </c>
    </row>
    <row r="137" spans="1:65" s="2" customFormat="1" ht="48.75">
      <c r="A137" s="35"/>
      <c r="B137" s="36"/>
      <c r="C137" s="37"/>
      <c r="D137" s="194" t="s">
        <v>788</v>
      </c>
      <c r="E137" s="37"/>
      <c r="F137" s="235" t="s">
        <v>1596</v>
      </c>
      <c r="G137" s="37"/>
      <c r="H137" s="37"/>
      <c r="I137" s="236"/>
      <c r="J137" s="37"/>
      <c r="K137" s="37"/>
      <c r="L137" s="40"/>
      <c r="M137" s="237"/>
      <c r="N137" s="238"/>
      <c r="O137" s="65"/>
      <c r="P137" s="65"/>
      <c r="Q137" s="65"/>
      <c r="R137" s="65"/>
      <c r="S137" s="65"/>
      <c r="T137" s="66"/>
      <c r="U137" s="35"/>
      <c r="V137" s="35"/>
      <c r="W137" s="35"/>
      <c r="X137" s="35"/>
      <c r="Y137" s="35"/>
      <c r="Z137" s="35"/>
      <c r="AA137" s="35"/>
      <c r="AB137" s="35"/>
      <c r="AC137" s="35"/>
      <c r="AD137" s="35"/>
      <c r="AE137" s="35"/>
      <c r="AT137" s="18" t="s">
        <v>788</v>
      </c>
      <c r="AU137" s="18" t="s">
        <v>68</v>
      </c>
    </row>
    <row r="138" spans="1:65" s="2" customFormat="1" ht="24">
      <c r="A138" s="35"/>
      <c r="B138" s="36"/>
      <c r="C138" s="215" t="s">
        <v>408</v>
      </c>
      <c r="D138" s="215" t="s">
        <v>196</v>
      </c>
      <c r="E138" s="216" t="s">
        <v>1597</v>
      </c>
      <c r="F138" s="217" t="s">
        <v>1598</v>
      </c>
      <c r="G138" s="218" t="s">
        <v>389</v>
      </c>
      <c r="H138" s="219">
        <v>1</v>
      </c>
      <c r="I138" s="220"/>
      <c r="J138" s="221">
        <f>ROUND(I138*H138,2)</f>
        <v>0</v>
      </c>
      <c r="K138" s="217" t="s">
        <v>697</v>
      </c>
      <c r="L138" s="222"/>
      <c r="M138" s="223" t="s">
        <v>19</v>
      </c>
      <c r="N138" s="224" t="s">
        <v>39</v>
      </c>
      <c r="O138" s="65"/>
      <c r="P138" s="188">
        <f>O138*H138</f>
        <v>0</v>
      </c>
      <c r="Q138" s="188">
        <v>0</v>
      </c>
      <c r="R138" s="188">
        <f>Q138*H138</f>
        <v>0</v>
      </c>
      <c r="S138" s="188">
        <v>0</v>
      </c>
      <c r="T138" s="189">
        <f>S138*H138</f>
        <v>0</v>
      </c>
      <c r="U138" s="35"/>
      <c r="V138" s="35"/>
      <c r="W138" s="35"/>
      <c r="X138" s="35"/>
      <c r="Y138" s="35"/>
      <c r="Z138" s="35"/>
      <c r="AA138" s="35"/>
      <c r="AB138" s="35"/>
      <c r="AC138" s="35"/>
      <c r="AD138" s="35"/>
      <c r="AE138" s="35"/>
      <c r="AR138" s="190" t="s">
        <v>1002</v>
      </c>
      <c r="AT138" s="190" t="s">
        <v>196</v>
      </c>
      <c r="AU138" s="190" t="s">
        <v>68</v>
      </c>
      <c r="AY138" s="18" t="s">
        <v>159</v>
      </c>
      <c r="BE138" s="191">
        <f>IF(N138="základní",J138,0)</f>
        <v>0</v>
      </c>
      <c r="BF138" s="191">
        <f>IF(N138="snížená",J138,0)</f>
        <v>0</v>
      </c>
      <c r="BG138" s="191">
        <f>IF(N138="zákl. přenesená",J138,0)</f>
        <v>0</v>
      </c>
      <c r="BH138" s="191">
        <f>IF(N138="sníž. přenesená",J138,0)</f>
        <v>0</v>
      </c>
      <c r="BI138" s="191">
        <f>IF(N138="nulová",J138,0)</f>
        <v>0</v>
      </c>
      <c r="BJ138" s="18" t="s">
        <v>75</v>
      </c>
      <c r="BK138" s="191">
        <f>ROUND(I138*H138,2)</f>
        <v>0</v>
      </c>
      <c r="BL138" s="18" t="s">
        <v>1002</v>
      </c>
      <c r="BM138" s="190" t="s">
        <v>1599</v>
      </c>
    </row>
    <row r="139" spans="1:65" s="2" customFormat="1" ht="39">
      <c r="A139" s="35"/>
      <c r="B139" s="36"/>
      <c r="C139" s="37"/>
      <c r="D139" s="194" t="s">
        <v>788</v>
      </c>
      <c r="E139" s="37"/>
      <c r="F139" s="235" t="s">
        <v>1600</v>
      </c>
      <c r="G139" s="37"/>
      <c r="H139" s="37"/>
      <c r="I139" s="236"/>
      <c r="J139" s="37"/>
      <c r="K139" s="37"/>
      <c r="L139" s="40"/>
      <c r="M139" s="237"/>
      <c r="N139" s="238"/>
      <c r="O139" s="65"/>
      <c r="P139" s="65"/>
      <c r="Q139" s="65"/>
      <c r="R139" s="65"/>
      <c r="S139" s="65"/>
      <c r="T139" s="66"/>
      <c r="U139" s="35"/>
      <c r="V139" s="35"/>
      <c r="W139" s="35"/>
      <c r="X139" s="35"/>
      <c r="Y139" s="35"/>
      <c r="Z139" s="35"/>
      <c r="AA139" s="35"/>
      <c r="AB139" s="35"/>
      <c r="AC139" s="35"/>
      <c r="AD139" s="35"/>
      <c r="AE139" s="35"/>
      <c r="AT139" s="18" t="s">
        <v>788</v>
      </c>
      <c r="AU139" s="18" t="s">
        <v>68</v>
      </c>
    </row>
    <row r="140" spans="1:65" s="2" customFormat="1" ht="36">
      <c r="A140" s="35"/>
      <c r="B140" s="36"/>
      <c r="C140" s="215" t="s">
        <v>412</v>
      </c>
      <c r="D140" s="215" t="s">
        <v>196</v>
      </c>
      <c r="E140" s="216" t="s">
        <v>1601</v>
      </c>
      <c r="F140" s="217" t="s">
        <v>1602</v>
      </c>
      <c r="G140" s="218" t="s">
        <v>389</v>
      </c>
      <c r="H140" s="219">
        <v>5</v>
      </c>
      <c r="I140" s="220"/>
      <c r="J140" s="221">
        <f>ROUND(I140*H140,2)</f>
        <v>0</v>
      </c>
      <c r="K140" s="217" t="s">
        <v>19</v>
      </c>
      <c r="L140" s="222"/>
      <c r="M140" s="223" t="s">
        <v>19</v>
      </c>
      <c r="N140" s="224" t="s">
        <v>39</v>
      </c>
      <c r="O140" s="65"/>
      <c r="P140" s="188">
        <f>O140*H140</f>
        <v>0</v>
      </c>
      <c r="Q140" s="188">
        <v>0</v>
      </c>
      <c r="R140" s="188">
        <f>Q140*H140</f>
        <v>0</v>
      </c>
      <c r="S140" s="188">
        <v>0</v>
      </c>
      <c r="T140" s="189">
        <f>S140*H140</f>
        <v>0</v>
      </c>
      <c r="U140" s="35"/>
      <c r="V140" s="35"/>
      <c r="W140" s="35"/>
      <c r="X140" s="35"/>
      <c r="Y140" s="35"/>
      <c r="Z140" s="35"/>
      <c r="AA140" s="35"/>
      <c r="AB140" s="35"/>
      <c r="AC140" s="35"/>
      <c r="AD140" s="35"/>
      <c r="AE140" s="35"/>
      <c r="AR140" s="190" t="s">
        <v>827</v>
      </c>
      <c r="AT140" s="190" t="s">
        <v>196</v>
      </c>
      <c r="AU140" s="190" t="s">
        <v>68</v>
      </c>
      <c r="AY140" s="18" t="s">
        <v>159</v>
      </c>
      <c r="BE140" s="191">
        <f>IF(N140="základní",J140,0)</f>
        <v>0</v>
      </c>
      <c r="BF140" s="191">
        <f>IF(N140="snížená",J140,0)</f>
        <v>0</v>
      </c>
      <c r="BG140" s="191">
        <f>IF(N140="zákl. přenesená",J140,0)</f>
        <v>0</v>
      </c>
      <c r="BH140" s="191">
        <f>IF(N140="sníž. přenesená",J140,0)</f>
        <v>0</v>
      </c>
      <c r="BI140" s="191">
        <f>IF(N140="nulová",J140,0)</f>
        <v>0</v>
      </c>
      <c r="BJ140" s="18" t="s">
        <v>75</v>
      </c>
      <c r="BK140" s="191">
        <f>ROUND(I140*H140,2)</f>
        <v>0</v>
      </c>
      <c r="BL140" s="18" t="s">
        <v>827</v>
      </c>
      <c r="BM140" s="190" t="s">
        <v>1603</v>
      </c>
    </row>
    <row r="141" spans="1:65" s="2" customFormat="1" ht="68.25">
      <c r="A141" s="35"/>
      <c r="B141" s="36"/>
      <c r="C141" s="37"/>
      <c r="D141" s="194" t="s">
        <v>788</v>
      </c>
      <c r="E141" s="37"/>
      <c r="F141" s="235" t="s">
        <v>1604</v>
      </c>
      <c r="G141" s="37"/>
      <c r="H141" s="37"/>
      <c r="I141" s="236"/>
      <c r="J141" s="37"/>
      <c r="K141" s="37"/>
      <c r="L141" s="40"/>
      <c r="M141" s="237"/>
      <c r="N141" s="238"/>
      <c r="O141" s="65"/>
      <c r="P141" s="65"/>
      <c r="Q141" s="65"/>
      <c r="R141" s="65"/>
      <c r="S141" s="65"/>
      <c r="T141" s="66"/>
      <c r="U141" s="35"/>
      <c r="V141" s="35"/>
      <c r="W141" s="35"/>
      <c r="X141" s="35"/>
      <c r="Y141" s="35"/>
      <c r="Z141" s="35"/>
      <c r="AA141" s="35"/>
      <c r="AB141" s="35"/>
      <c r="AC141" s="35"/>
      <c r="AD141" s="35"/>
      <c r="AE141" s="35"/>
      <c r="AT141" s="18" t="s">
        <v>788</v>
      </c>
      <c r="AU141" s="18" t="s">
        <v>68</v>
      </c>
    </row>
    <row r="142" spans="1:65" s="2" customFormat="1" ht="24">
      <c r="A142" s="35"/>
      <c r="B142" s="36"/>
      <c r="C142" s="215" t="s">
        <v>417</v>
      </c>
      <c r="D142" s="215" t="s">
        <v>196</v>
      </c>
      <c r="E142" s="216" t="s">
        <v>1605</v>
      </c>
      <c r="F142" s="217" t="s">
        <v>1606</v>
      </c>
      <c r="G142" s="218" t="s">
        <v>223</v>
      </c>
      <c r="H142" s="219">
        <v>70</v>
      </c>
      <c r="I142" s="220"/>
      <c r="J142" s="221">
        <f t="shared" ref="J142:J153" si="20">ROUND(I142*H142,2)</f>
        <v>0</v>
      </c>
      <c r="K142" s="217" t="s">
        <v>697</v>
      </c>
      <c r="L142" s="222"/>
      <c r="M142" s="223" t="s">
        <v>19</v>
      </c>
      <c r="N142" s="224" t="s">
        <v>39</v>
      </c>
      <c r="O142" s="65"/>
      <c r="P142" s="188">
        <f t="shared" ref="P142:P153" si="21">O142*H142</f>
        <v>0</v>
      </c>
      <c r="Q142" s="188">
        <v>0</v>
      </c>
      <c r="R142" s="188">
        <f t="shared" ref="R142:R153" si="22">Q142*H142</f>
        <v>0</v>
      </c>
      <c r="S142" s="188">
        <v>0</v>
      </c>
      <c r="T142" s="189">
        <f t="shared" ref="T142:T153" si="23">S142*H142</f>
        <v>0</v>
      </c>
      <c r="U142" s="35"/>
      <c r="V142" s="35"/>
      <c r="W142" s="35"/>
      <c r="X142" s="35"/>
      <c r="Y142" s="35"/>
      <c r="Z142" s="35"/>
      <c r="AA142" s="35"/>
      <c r="AB142" s="35"/>
      <c r="AC142" s="35"/>
      <c r="AD142" s="35"/>
      <c r="AE142" s="35"/>
      <c r="AR142" s="190" t="s">
        <v>1002</v>
      </c>
      <c r="AT142" s="190" t="s">
        <v>196</v>
      </c>
      <c r="AU142" s="190" t="s">
        <v>68</v>
      </c>
      <c r="AY142" s="18" t="s">
        <v>159</v>
      </c>
      <c r="BE142" s="191">
        <f t="shared" ref="BE142:BE153" si="24">IF(N142="základní",J142,0)</f>
        <v>0</v>
      </c>
      <c r="BF142" s="191">
        <f t="shared" ref="BF142:BF153" si="25">IF(N142="snížená",J142,0)</f>
        <v>0</v>
      </c>
      <c r="BG142" s="191">
        <f t="shared" ref="BG142:BG153" si="26">IF(N142="zákl. přenesená",J142,0)</f>
        <v>0</v>
      </c>
      <c r="BH142" s="191">
        <f t="shared" ref="BH142:BH153" si="27">IF(N142="sníž. přenesená",J142,0)</f>
        <v>0</v>
      </c>
      <c r="BI142" s="191">
        <f t="shared" ref="BI142:BI153" si="28">IF(N142="nulová",J142,0)</f>
        <v>0</v>
      </c>
      <c r="BJ142" s="18" t="s">
        <v>75</v>
      </c>
      <c r="BK142" s="191">
        <f t="shared" ref="BK142:BK153" si="29">ROUND(I142*H142,2)</f>
        <v>0</v>
      </c>
      <c r="BL142" s="18" t="s">
        <v>1002</v>
      </c>
      <c r="BM142" s="190" t="s">
        <v>1607</v>
      </c>
    </row>
    <row r="143" spans="1:65" s="2" customFormat="1" ht="24">
      <c r="A143" s="35"/>
      <c r="B143" s="36"/>
      <c r="C143" s="215" t="s">
        <v>421</v>
      </c>
      <c r="D143" s="215" t="s">
        <v>196</v>
      </c>
      <c r="E143" s="216" t="s">
        <v>1608</v>
      </c>
      <c r="F143" s="217" t="s">
        <v>1609</v>
      </c>
      <c r="G143" s="218" t="s">
        <v>223</v>
      </c>
      <c r="H143" s="219">
        <v>30</v>
      </c>
      <c r="I143" s="220"/>
      <c r="J143" s="221">
        <f t="shared" si="20"/>
        <v>0</v>
      </c>
      <c r="K143" s="217" t="s">
        <v>697</v>
      </c>
      <c r="L143" s="222"/>
      <c r="M143" s="223" t="s">
        <v>19</v>
      </c>
      <c r="N143" s="224" t="s">
        <v>39</v>
      </c>
      <c r="O143" s="65"/>
      <c r="P143" s="188">
        <f t="shared" si="21"/>
        <v>0</v>
      </c>
      <c r="Q143" s="188">
        <v>0</v>
      </c>
      <c r="R143" s="188">
        <f t="shared" si="22"/>
        <v>0</v>
      </c>
      <c r="S143" s="188">
        <v>0</v>
      </c>
      <c r="T143" s="189">
        <f t="shared" si="23"/>
        <v>0</v>
      </c>
      <c r="U143" s="35"/>
      <c r="V143" s="35"/>
      <c r="W143" s="35"/>
      <c r="X143" s="35"/>
      <c r="Y143" s="35"/>
      <c r="Z143" s="35"/>
      <c r="AA143" s="35"/>
      <c r="AB143" s="35"/>
      <c r="AC143" s="35"/>
      <c r="AD143" s="35"/>
      <c r="AE143" s="35"/>
      <c r="AR143" s="190" t="s">
        <v>1002</v>
      </c>
      <c r="AT143" s="190" t="s">
        <v>196</v>
      </c>
      <c r="AU143" s="190" t="s">
        <v>68</v>
      </c>
      <c r="AY143" s="18" t="s">
        <v>159</v>
      </c>
      <c r="BE143" s="191">
        <f t="shared" si="24"/>
        <v>0</v>
      </c>
      <c r="BF143" s="191">
        <f t="shared" si="25"/>
        <v>0</v>
      </c>
      <c r="BG143" s="191">
        <f t="shared" si="26"/>
        <v>0</v>
      </c>
      <c r="BH143" s="191">
        <f t="shared" si="27"/>
        <v>0</v>
      </c>
      <c r="BI143" s="191">
        <f t="shared" si="28"/>
        <v>0</v>
      </c>
      <c r="BJ143" s="18" t="s">
        <v>75</v>
      </c>
      <c r="BK143" s="191">
        <f t="shared" si="29"/>
        <v>0</v>
      </c>
      <c r="BL143" s="18" t="s">
        <v>1002</v>
      </c>
      <c r="BM143" s="190" t="s">
        <v>1610</v>
      </c>
    </row>
    <row r="144" spans="1:65" s="2" customFormat="1" ht="24">
      <c r="A144" s="35"/>
      <c r="B144" s="36"/>
      <c r="C144" s="215" t="s">
        <v>425</v>
      </c>
      <c r="D144" s="215" t="s">
        <v>196</v>
      </c>
      <c r="E144" s="216" t="s">
        <v>1611</v>
      </c>
      <c r="F144" s="217" t="s">
        <v>1612</v>
      </c>
      <c r="G144" s="218" t="s">
        <v>760</v>
      </c>
      <c r="H144" s="219">
        <v>150</v>
      </c>
      <c r="I144" s="220"/>
      <c r="J144" s="221">
        <f t="shared" si="20"/>
        <v>0</v>
      </c>
      <c r="K144" s="217" t="s">
        <v>697</v>
      </c>
      <c r="L144" s="222"/>
      <c r="M144" s="223" t="s">
        <v>19</v>
      </c>
      <c r="N144" s="224" t="s">
        <v>39</v>
      </c>
      <c r="O144" s="65"/>
      <c r="P144" s="188">
        <f t="shared" si="21"/>
        <v>0</v>
      </c>
      <c r="Q144" s="188">
        <v>0</v>
      </c>
      <c r="R144" s="188">
        <f t="shared" si="22"/>
        <v>0</v>
      </c>
      <c r="S144" s="188">
        <v>0</v>
      </c>
      <c r="T144" s="189">
        <f t="shared" si="23"/>
        <v>0</v>
      </c>
      <c r="U144" s="35"/>
      <c r="V144" s="35"/>
      <c r="W144" s="35"/>
      <c r="X144" s="35"/>
      <c r="Y144" s="35"/>
      <c r="Z144" s="35"/>
      <c r="AA144" s="35"/>
      <c r="AB144" s="35"/>
      <c r="AC144" s="35"/>
      <c r="AD144" s="35"/>
      <c r="AE144" s="35"/>
      <c r="AR144" s="190" t="s">
        <v>1002</v>
      </c>
      <c r="AT144" s="190" t="s">
        <v>196</v>
      </c>
      <c r="AU144" s="190" t="s">
        <v>68</v>
      </c>
      <c r="AY144" s="18" t="s">
        <v>159</v>
      </c>
      <c r="BE144" s="191">
        <f t="shared" si="24"/>
        <v>0</v>
      </c>
      <c r="BF144" s="191">
        <f t="shared" si="25"/>
        <v>0</v>
      </c>
      <c r="BG144" s="191">
        <f t="shared" si="26"/>
        <v>0</v>
      </c>
      <c r="BH144" s="191">
        <f t="shared" si="27"/>
        <v>0</v>
      </c>
      <c r="BI144" s="191">
        <f t="shared" si="28"/>
        <v>0</v>
      </c>
      <c r="BJ144" s="18" t="s">
        <v>75</v>
      </c>
      <c r="BK144" s="191">
        <f t="shared" si="29"/>
        <v>0</v>
      </c>
      <c r="BL144" s="18" t="s">
        <v>1002</v>
      </c>
      <c r="BM144" s="190" t="s">
        <v>1613</v>
      </c>
    </row>
    <row r="145" spans="1:65" s="2" customFormat="1" ht="24">
      <c r="A145" s="35"/>
      <c r="B145" s="36"/>
      <c r="C145" s="215" t="s">
        <v>429</v>
      </c>
      <c r="D145" s="215" t="s">
        <v>196</v>
      </c>
      <c r="E145" s="216" t="s">
        <v>1614</v>
      </c>
      <c r="F145" s="217" t="s">
        <v>1615</v>
      </c>
      <c r="G145" s="218" t="s">
        <v>389</v>
      </c>
      <c r="H145" s="219">
        <v>20</v>
      </c>
      <c r="I145" s="220"/>
      <c r="J145" s="221">
        <f t="shared" si="20"/>
        <v>0</v>
      </c>
      <c r="K145" s="217" t="s">
        <v>697</v>
      </c>
      <c r="L145" s="222"/>
      <c r="M145" s="223" t="s">
        <v>19</v>
      </c>
      <c r="N145" s="224" t="s">
        <v>39</v>
      </c>
      <c r="O145" s="65"/>
      <c r="P145" s="188">
        <f t="shared" si="21"/>
        <v>0</v>
      </c>
      <c r="Q145" s="188">
        <v>0</v>
      </c>
      <c r="R145" s="188">
        <f t="shared" si="22"/>
        <v>0</v>
      </c>
      <c r="S145" s="188">
        <v>0</v>
      </c>
      <c r="T145" s="189">
        <f t="shared" si="23"/>
        <v>0</v>
      </c>
      <c r="U145" s="35"/>
      <c r="V145" s="35"/>
      <c r="W145" s="35"/>
      <c r="X145" s="35"/>
      <c r="Y145" s="35"/>
      <c r="Z145" s="35"/>
      <c r="AA145" s="35"/>
      <c r="AB145" s="35"/>
      <c r="AC145" s="35"/>
      <c r="AD145" s="35"/>
      <c r="AE145" s="35"/>
      <c r="AR145" s="190" t="s">
        <v>1002</v>
      </c>
      <c r="AT145" s="190" t="s">
        <v>196</v>
      </c>
      <c r="AU145" s="190" t="s">
        <v>68</v>
      </c>
      <c r="AY145" s="18" t="s">
        <v>159</v>
      </c>
      <c r="BE145" s="191">
        <f t="shared" si="24"/>
        <v>0</v>
      </c>
      <c r="BF145" s="191">
        <f t="shared" si="25"/>
        <v>0</v>
      </c>
      <c r="BG145" s="191">
        <f t="shared" si="26"/>
        <v>0</v>
      </c>
      <c r="BH145" s="191">
        <f t="shared" si="27"/>
        <v>0</v>
      </c>
      <c r="BI145" s="191">
        <f t="shared" si="28"/>
        <v>0</v>
      </c>
      <c r="BJ145" s="18" t="s">
        <v>75</v>
      </c>
      <c r="BK145" s="191">
        <f t="shared" si="29"/>
        <v>0</v>
      </c>
      <c r="BL145" s="18" t="s">
        <v>1002</v>
      </c>
      <c r="BM145" s="190" t="s">
        <v>1616</v>
      </c>
    </row>
    <row r="146" spans="1:65" s="2" customFormat="1" ht="24">
      <c r="A146" s="35"/>
      <c r="B146" s="36"/>
      <c r="C146" s="215" t="s">
        <v>434</v>
      </c>
      <c r="D146" s="215" t="s">
        <v>196</v>
      </c>
      <c r="E146" s="216" t="s">
        <v>1617</v>
      </c>
      <c r="F146" s="217" t="s">
        <v>1618</v>
      </c>
      <c r="G146" s="218" t="s">
        <v>389</v>
      </c>
      <c r="H146" s="219">
        <v>5</v>
      </c>
      <c r="I146" s="220"/>
      <c r="J146" s="221">
        <f t="shared" si="20"/>
        <v>0</v>
      </c>
      <c r="K146" s="217" t="s">
        <v>697</v>
      </c>
      <c r="L146" s="222"/>
      <c r="M146" s="223" t="s">
        <v>19</v>
      </c>
      <c r="N146" s="224" t="s">
        <v>39</v>
      </c>
      <c r="O146" s="65"/>
      <c r="P146" s="188">
        <f t="shared" si="21"/>
        <v>0</v>
      </c>
      <c r="Q146" s="188">
        <v>0</v>
      </c>
      <c r="R146" s="188">
        <f t="shared" si="22"/>
        <v>0</v>
      </c>
      <c r="S146" s="188">
        <v>0</v>
      </c>
      <c r="T146" s="189">
        <f t="shared" si="23"/>
        <v>0</v>
      </c>
      <c r="U146" s="35"/>
      <c r="V146" s="35"/>
      <c r="W146" s="35"/>
      <c r="X146" s="35"/>
      <c r="Y146" s="35"/>
      <c r="Z146" s="35"/>
      <c r="AA146" s="35"/>
      <c r="AB146" s="35"/>
      <c r="AC146" s="35"/>
      <c r="AD146" s="35"/>
      <c r="AE146" s="35"/>
      <c r="AR146" s="190" t="s">
        <v>1002</v>
      </c>
      <c r="AT146" s="190" t="s">
        <v>196</v>
      </c>
      <c r="AU146" s="190" t="s">
        <v>68</v>
      </c>
      <c r="AY146" s="18" t="s">
        <v>159</v>
      </c>
      <c r="BE146" s="191">
        <f t="shared" si="24"/>
        <v>0</v>
      </c>
      <c r="BF146" s="191">
        <f t="shared" si="25"/>
        <v>0</v>
      </c>
      <c r="BG146" s="191">
        <f t="shared" si="26"/>
        <v>0</v>
      </c>
      <c r="BH146" s="191">
        <f t="shared" si="27"/>
        <v>0</v>
      </c>
      <c r="BI146" s="191">
        <f t="shared" si="28"/>
        <v>0</v>
      </c>
      <c r="BJ146" s="18" t="s">
        <v>75</v>
      </c>
      <c r="BK146" s="191">
        <f t="shared" si="29"/>
        <v>0</v>
      </c>
      <c r="BL146" s="18" t="s">
        <v>1002</v>
      </c>
      <c r="BM146" s="190" t="s">
        <v>1619</v>
      </c>
    </row>
    <row r="147" spans="1:65" s="2" customFormat="1" ht="16.5" customHeight="1">
      <c r="A147" s="35"/>
      <c r="B147" s="36"/>
      <c r="C147" s="215" t="s">
        <v>439</v>
      </c>
      <c r="D147" s="215" t="s">
        <v>196</v>
      </c>
      <c r="E147" s="216" t="s">
        <v>1620</v>
      </c>
      <c r="F147" s="217" t="s">
        <v>1621</v>
      </c>
      <c r="G147" s="218" t="s">
        <v>389</v>
      </c>
      <c r="H147" s="219">
        <v>50</v>
      </c>
      <c r="I147" s="220"/>
      <c r="J147" s="221">
        <f t="shared" si="20"/>
        <v>0</v>
      </c>
      <c r="K147" s="217" t="s">
        <v>697</v>
      </c>
      <c r="L147" s="222"/>
      <c r="M147" s="223" t="s">
        <v>19</v>
      </c>
      <c r="N147" s="224" t="s">
        <v>39</v>
      </c>
      <c r="O147" s="65"/>
      <c r="P147" s="188">
        <f t="shared" si="21"/>
        <v>0</v>
      </c>
      <c r="Q147" s="188">
        <v>0</v>
      </c>
      <c r="R147" s="188">
        <f t="shared" si="22"/>
        <v>0</v>
      </c>
      <c r="S147" s="188">
        <v>0</v>
      </c>
      <c r="T147" s="189">
        <f t="shared" si="23"/>
        <v>0</v>
      </c>
      <c r="U147" s="35"/>
      <c r="V147" s="35"/>
      <c r="W147" s="35"/>
      <c r="X147" s="35"/>
      <c r="Y147" s="35"/>
      <c r="Z147" s="35"/>
      <c r="AA147" s="35"/>
      <c r="AB147" s="35"/>
      <c r="AC147" s="35"/>
      <c r="AD147" s="35"/>
      <c r="AE147" s="35"/>
      <c r="AR147" s="190" t="s">
        <v>1002</v>
      </c>
      <c r="AT147" s="190" t="s">
        <v>196</v>
      </c>
      <c r="AU147" s="190" t="s">
        <v>68</v>
      </c>
      <c r="AY147" s="18" t="s">
        <v>159</v>
      </c>
      <c r="BE147" s="191">
        <f t="shared" si="24"/>
        <v>0</v>
      </c>
      <c r="BF147" s="191">
        <f t="shared" si="25"/>
        <v>0</v>
      </c>
      <c r="BG147" s="191">
        <f t="shared" si="26"/>
        <v>0</v>
      </c>
      <c r="BH147" s="191">
        <f t="shared" si="27"/>
        <v>0</v>
      </c>
      <c r="BI147" s="191">
        <f t="shared" si="28"/>
        <v>0</v>
      </c>
      <c r="BJ147" s="18" t="s">
        <v>75</v>
      </c>
      <c r="BK147" s="191">
        <f t="shared" si="29"/>
        <v>0</v>
      </c>
      <c r="BL147" s="18" t="s">
        <v>1002</v>
      </c>
      <c r="BM147" s="190" t="s">
        <v>1622</v>
      </c>
    </row>
    <row r="148" spans="1:65" s="2" customFormat="1" ht="16.5" customHeight="1">
      <c r="A148" s="35"/>
      <c r="B148" s="36"/>
      <c r="C148" s="215" t="s">
        <v>443</v>
      </c>
      <c r="D148" s="215" t="s">
        <v>196</v>
      </c>
      <c r="E148" s="216" t="s">
        <v>1623</v>
      </c>
      <c r="F148" s="217" t="s">
        <v>1624</v>
      </c>
      <c r="G148" s="218" t="s">
        <v>389</v>
      </c>
      <c r="H148" s="219">
        <v>40</v>
      </c>
      <c r="I148" s="220"/>
      <c r="J148" s="221">
        <f t="shared" si="20"/>
        <v>0</v>
      </c>
      <c r="K148" s="217" t="s">
        <v>697</v>
      </c>
      <c r="L148" s="222"/>
      <c r="M148" s="223" t="s">
        <v>19</v>
      </c>
      <c r="N148" s="224" t="s">
        <v>39</v>
      </c>
      <c r="O148" s="65"/>
      <c r="P148" s="188">
        <f t="shared" si="21"/>
        <v>0</v>
      </c>
      <c r="Q148" s="188">
        <v>0</v>
      </c>
      <c r="R148" s="188">
        <f t="shared" si="22"/>
        <v>0</v>
      </c>
      <c r="S148" s="188">
        <v>0</v>
      </c>
      <c r="T148" s="189">
        <f t="shared" si="23"/>
        <v>0</v>
      </c>
      <c r="U148" s="35"/>
      <c r="V148" s="35"/>
      <c r="W148" s="35"/>
      <c r="X148" s="35"/>
      <c r="Y148" s="35"/>
      <c r="Z148" s="35"/>
      <c r="AA148" s="35"/>
      <c r="AB148" s="35"/>
      <c r="AC148" s="35"/>
      <c r="AD148" s="35"/>
      <c r="AE148" s="35"/>
      <c r="AR148" s="190" t="s">
        <v>1002</v>
      </c>
      <c r="AT148" s="190" t="s">
        <v>196</v>
      </c>
      <c r="AU148" s="190" t="s">
        <v>68</v>
      </c>
      <c r="AY148" s="18" t="s">
        <v>159</v>
      </c>
      <c r="BE148" s="191">
        <f t="shared" si="24"/>
        <v>0</v>
      </c>
      <c r="BF148" s="191">
        <f t="shared" si="25"/>
        <v>0</v>
      </c>
      <c r="BG148" s="191">
        <f t="shared" si="26"/>
        <v>0</v>
      </c>
      <c r="BH148" s="191">
        <f t="shared" si="27"/>
        <v>0</v>
      </c>
      <c r="BI148" s="191">
        <f t="shared" si="28"/>
        <v>0</v>
      </c>
      <c r="BJ148" s="18" t="s">
        <v>75</v>
      </c>
      <c r="BK148" s="191">
        <f t="shared" si="29"/>
        <v>0</v>
      </c>
      <c r="BL148" s="18" t="s">
        <v>1002</v>
      </c>
      <c r="BM148" s="190" t="s">
        <v>1625</v>
      </c>
    </row>
    <row r="149" spans="1:65" s="2" customFormat="1" ht="16.5" customHeight="1">
      <c r="A149" s="35"/>
      <c r="B149" s="36"/>
      <c r="C149" s="215" t="s">
        <v>447</v>
      </c>
      <c r="D149" s="215" t="s">
        <v>196</v>
      </c>
      <c r="E149" s="216" t="s">
        <v>1626</v>
      </c>
      <c r="F149" s="217" t="s">
        <v>1627</v>
      </c>
      <c r="G149" s="218" t="s">
        <v>389</v>
      </c>
      <c r="H149" s="219">
        <v>5</v>
      </c>
      <c r="I149" s="220"/>
      <c r="J149" s="221">
        <f t="shared" si="20"/>
        <v>0</v>
      </c>
      <c r="K149" s="217" t="s">
        <v>697</v>
      </c>
      <c r="L149" s="222"/>
      <c r="M149" s="223" t="s">
        <v>19</v>
      </c>
      <c r="N149" s="224" t="s">
        <v>39</v>
      </c>
      <c r="O149" s="65"/>
      <c r="P149" s="188">
        <f t="shared" si="21"/>
        <v>0</v>
      </c>
      <c r="Q149" s="188">
        <v>0</v>
      </c>
      <c r="R149" s="188">
        <f t="shared" si="22"/>
        <v>0</v>
      </c>
      <c r="S149" s="188">
        <v>0</v>
      </c>
      <c r="T149" s="189">
        <f t="shared" si="23"/>
        <v>0</v>
      </c>
      <c r="U149" s="35"/>
      <c r="V149" s="35"/>
      <c r="W149" s="35"/>
      <c r="X149" s="35"/>
      <c r="Y149" s="35"/>
      <c r="Z149" s="35"/>
      <c r="AA149" s="35"/>
      <c r="AB149" s="35"/>
      <c r="AC149" s="35"/>
      <c r="AD149" s="35"/>
      <c r="AE149" s="35"/>
      <c r="AR149" s="190" t="s">
        <v>1002</v>
      </c>
      <c r="AT149" s="190" t="s">
        <v>196</v>
      </c>
      <c r="AU149" s="190" t="s">
        <v>68</v>
      </c>
      <c r="AY149" s="18" t="s">
        <v>159</v>
      </c>
      <c r="BE149" s="191">
        <f t="shared" si="24"/>
        <v>0</v>
      </c>
      <c r="BF149" s="191">
        <f t="shared" si="25"/>
        <v>0</v>
      </c>
      <c r="BG149" s="191">
        <f t="shared" si="26"/>
        <v>0</v>
      </c>
      <c r="BH149" s="191">
        <f t="shared" si="27"/>
        <v>0</v>
      </c>
      <c r="BI149" s="191">
        <f t="shared" si="28"/>
        <v>0</v>
      </c>
      <c r="BJ149" s="18" t="s">
        <v>75</v>
      </c>
      <c r="BK149" s="191">
        <f t="shared" si="29"/>
        <v>0</v>
      </c>
      <c r="BL149" s="18" t="s">
        <v>1002</v>
      </c>
      <c r="BM149" s="190" t="s">
        <v>1628</v>
      </c>
    </row>
    <row r="150" spans="1:65" s="2" customFormat="1" ht="24">
      <c r="A150" s="35"/>
      <c r="B150" s="36"/>
      <c r="C150" s="215" t="s">
        <v>452</v>
      </c>
      <c r="D150" s="215" t="s">
        <v>196</v>
      </c>
      <c r="E150" s="216" t="s">
        <v>1629</v>
      </c>
      <c r="F150" s="217" t="s">
        <v>1630</v>
      </c>
      <c r="G150" s="218" t="s">
        <v>389</v>
      </c>
      <c r="H150" s="219">
        <v>5</v>
      </c>
      <c r="I150" s="220"/>
      <c r="J150" s="221">
        <f t="shared" si="20"/>
        <v>0</v>
      </c>
      <c r="K150" s="217" t="s">
        <v>19</v>
      </c>
      <c r="L150" s="222"/>
      <c r="M150" s="223" t="s">
        <v>19</v>
      </c>
      <c r="N150" s="224" t="s">
        <v>39</v>
      </c>
      <c r="O150" s="65"/>
      <c r="P150" s="188">
        <f t="shared" si="21"/>
        <v>0</v>
      </c>
      <c r="Q150" s="188">
        <v>0</v>
      </c>
      <c r="R150" s="188">
        <f t="shared" si="22"/>
        <v>0</v>
      </c>
      <c r="S150" s="188">
        <v>0</v>
      </c>
      <c r="T150" s="189">
        <f t="shared" si="23"/>
        <v>0</v>
      </c>
      <c r="U150" s="35"/>
      <c r="V150" s="35"/>
      <c r="W150" s="35"/>
      <c r="X150" s="35"/>
      <c r="Y150" s="35"/>
      <c r="Z150" s="35"/>
      <c r="AA150" s="35"/>
      <c r="AB150" s="35"/>
      <c r="AC150" s="35"/>
      <c r="AD150" s="35"/>
      <c r="AE150" s="35"/>
      <c r="AR150" s="190" t="s">
        <v>1002</v>
      </c>
      <c r="AT150" s="190" t="s">
        <v>196</v>
      </c>
      <c r="AU150" s="190" t="s">
        <v>68</v>
      </c>
      <c r="AY150" s="18" t="s">
        <v>159</v>
      </c>
      <c r="BE150" s="191">
        <f t="shared" si="24"/>
        <v>0</v>
      </c>
      <c r="BF150" s="191">
        <f t="shared" si="25"/>
        <v>0</v>
      </c>
      <c r="BG150" s="191">
        <f t="shared" si="26"/>
        <v>0</v>
      </c>
      <c r="BH150" s="191">
        <f t="shared" si="27"/>
        <v>0</v>
      </c>
      <c r="BI150" s="191">
        <f t="shared" si="28"/>
        <v>0</v>
      </c>
      <c r="BJ150" s="18" t="s">
        <v>75</v>
      </c>
      <c r="BK150" s="191">
        <f t="shared" si="29"/>
        <v>0</v>
      </c>
      <c r="BL150" s="18" t="s">
        <v>1002</v>
      </c>
      <c r="BM150" s="190" t="s">
        <v>1631</v>
      </c>
    </row>
    <row r="151" spans="1:65" s="2" customFormat="1" ht="24">
      <c r="A151" s="35"/>
      <c r="B151" s="36"/>
      <c r="C151" s="215" t="s">
        <v>456</v>
      </c>
      <c r="D151" s="215" t="s">
        <v>196</v>
      </c>
      <c r="E151" s="216" t="s">
        <v>1632</v>
      </c>
      <c r="F151" s="217" t="s">
        <v>1633</v>
      </c>
      <c r="G151" s="218" t="s">
        <v>389</v>
      </c>
      <c r="H151" s="219">
        <v>80</v>
      </c>
      <c r="I151" s="220"/>
      <c r="J151" s="221">
        <f t="shared" si="20"/>
        <v>0</v>
      </c>
      <c r="K151" s="217" t="s">
        <v>697</v>
      </c>
      <c r="L151" s="222"/>
      <c r="M151" s="223" t="s">
        <v>19</v>
      </c>
      <c r="N151" s="224" t="s">
        <v>39</v>
      </c>
      <c r="O151" s="65"/>
      <c r="P151" s="188">
        <f t="shared" si="21"/>
        <v>0</v>
      </c>
      <c r="Q151" s="188">
        <v>0</v>
      </c>
      <c r="R151" s="188">
        <f t="shared" si="22"/>
        <v>0</v>
      </c>
      <c r="S151" s="188">
        <v>0</v>
      </c>
      <c r="T151" s="189">
        <f t="shared" si="23"/>
        <v>0</v>
      </c>
      <c r="U151" s="35"/>
      <c r="V151" s="35"/>
      <c r="W151" s="35"/>
      <c r="X151" s="35"/>
      <c r="Y151" s="35"/>
      <c r="Z151" s="35"/>
      <c r="AA151" s="35"/>
      <c r="AB151" s="35"/>
      <c r="AC151" s="35"/>
      <c r="AD151" s="35"/>
      <c r="AE151" s="35"/>
      <c r="AR151" s="190" t="s">
        <v>200</v>
      </c>
      <c r="AT151" s="190" t="s">
        <v>196</v>
      </c>
      <c r="AU151" s="190" t="s">
        <v>68</v>
      </c>
      <c r="AY151" s="18" t="s">
        <v>159</v>
      </c>
      <c r="BE151" s="191">
        <f t="shared" si="24"/>
        <v>0</v>
      </c>
      <c r="BF151" s="191">
        <f t="shared" si="25"/>
        <v>0</v>
      </c>
      <c r="BG151" s="191">
        <f t="shared" si="26"/>
        <v>0</v>
      </c>
      <c r="BH151" s="191">
        <f t="shared" si="27"/>
        <v>0</v>
      </c>
      <c r="BI151" s="191">
        <f t="shared" si="28"/>
        <v>0</v>
      </c>
      <c r="BJ151" s="18" t="s">
        <v>75</v>
      </c>
      <c r="BK151" s="191">
        <f t="shared" si="29"/>
        <v>0</v>
      </c>
      <c r="BL151" s="18" t="s">
        <v>166</v>
      </c>
      <c r="BM151" s="190" t="s">
        <v>1634</v>
      </c>
    </row>
    <row r="152" spans="1:65" s="2" customFormat="1" ht="24">
      <c r="A152" s="35"/>
      <c r="B152" s="36"/>
      <c r="C152" s="215" t="s">
        <v>461</v>
      </c>
      <c r="D152" s="215" t="s">
        <v>196</v>
      </c>
      <c r="E152" s="216" t="s">
        <v>1635</v>
      </c>
      <c r="F152" s="217" t="s">
        <v>1636</v>
      </c>
      <c r="G152" s="218" t="s">
        <v>389</v>
      </c>
      <c r="H152" s="219">
        <v>5</v>
      </c>
      <c r="I152" s="220"/>
      <c r="J152" s="221">
        <f t="shared" si="20"/>
        <v>0</v>
      </c>
      <c r="K152" s="217" t="s">
        <v>697</v>
      </c>
      <c r="L152" s="222"/>
      <c r="M152" s="223" t="s">
        <v>19</v>
      </c>
      <c r="N152" s="224" t="s">
        <v>39</v>
      </c>
      <c r="O152" s="65"/>
      <c r="P152" s="188">
        <f t="shared" si="21"/>
        <v>0</v>
      </c>
      <c r="Q152" s="188">
        <v>0</v>
      </c>
      <c r="R152" s="188">
        <f t="shared" si="22"/>
        <v>0</v>
      </c>
      <c r="S152" s="188">
        <v>0</v>
      </c>
      <c r="T152" s="189">
        <f t="shared" si="23"/>
        <v>0</v>
      </c>
      <c r="U152" s="35"/>
      <c r="V152" s="35"/>
      <c r="W152" s="35"/>
      <c r="X152" s="35"/>
      <c r="Y152" s="35"/>
      <c r="Z152" s="35"/>
      <c r="AA152" s="35"/>
      <c r="AB152" s="35"/>
      <c r="AC152" s="35"/>
      <c r="AD152" s="35"/>
      <c r="AE152" s="35"/>
      <c r="AR152" s="190" t="s">
        <v>200</v>
      </c>
      <c r="AT152" s="190" t="s">
        <v>196</v>
      </c>
      <c r="AU152" s="190" t="s">
        <v>68</v>
      </c>
      <c r="AY152" s="18" t="s">
        <v>159</v>
      </c>
      <c r="BE152" s="191">
        <f t="shared" si="24"/>
        <v>0</v>
      </c>
      <c r="BF152" s="191">
        <f t="shared" si="25"/>
        <v>0</v>
      </c>
      <c r="BG152" s="191">
        <f t="shared" si="26"/>
        <v>0</v>
      </c>
      <c r="BH152" s="191">
        <f t="shared" si="27"/>
        <v>0</v>
      </c>
      <c r="BI152" s="191">
        <f t="shared" si="28"/>
        <v>0</v>
      </c>
      <c r="BJ152" s="18" t="s">
        <v>75</v>
      </c>
      <c r="BK152" s="191">
        <f t="shared" si="29"/>
        <v>0</v>
      </c>
      <c r="BL152" s="18" t="s">
        <v>166</v>
      </c>
      <c r="BM152" s="190" t="s">
        <v>1637</v>
      </c>
    </row>
    <row r="153" spans="1:65" s="2" customFormat="1" ht="36">
      <c r="A153" s="35"/>
      <c r="B153" s="36"/>
      <c r="C153" s="215" t="s">
        <v>466</v>
      </c>
      <c r="D153" s="215" t="s">
        <v>196</v>
      </c>
      <c r="E153" s="216" t="s">
        <v>1638</v>
      </c>
      <c r="F153" s="217" t="s">
        <v>1639</v>
      </c>
      <c r="G153" s="218" t="s">
        <v>389</v>
      </c>
      <c r="H153" s="219">
        <v>8</v>
      </c>
      <c r="I153" s="220"/>
      <c r="J153" s="221">
        <f t="shared" si="20"/>
        <v>0</v>
      </c>
      <c r="K153" s="217" t="s">
        <v>697</v>
      </c>
      <c r="L153" s="222"/>
      <c r="M153" s="223" t="s">
        <v>19</v>
      </c>
      <c r="N153" s="224" t="s">
        <v>39</v>
      </c>
      <c r="O153" s="65"/>
      <c r="P153" s="188">
        <f t="shared" si="21"/>
        <v>0</v>
      </c>
      <c r="Q153" s="188">
        <v>0</v>
      </c>
      <c r="R153" s="188">
        <f t="shared" si="22"/>
        <v>0</v>
      </c>
      <c r="S153" s="188">
        <v>0</v>
      </c>
      <c r="T153" s="189">
        <f t="shared" si="23"/>
        <v>0</v>
      </c>
      <c r="U153" s="35"/>
      <c r="V153" s="35"/>
      <c r="W153" s="35"/>
      <c r="X153" s="35"/>
      <c r="Y153" s="35"/>
      <c r="Z153" s="35"/>
      <c r="AA153" s="35"/>
      <c r="AB153" s="35"/>
      <c r="AC153" s="35"/>
      <c r="AD153" s="35"/>
      <c r="AE153" s="35"/>
      <c r="AR153" s="190" t="s">
        <v>827</v>
      </c>
      <c r="AT153" s="190" t="s">
        <v>196</v>
      </c>
      <c r="AU153" s="190" t="s">
        <v>68</v>
      </c>
      <c r="AY153" s="18" t="s">
        <v>159</v>
      </c>
      <c r="BE153" s="191">
        <f t="shared" si="24"/>
        <v>0</v>
      </c>
      <c r="BF153" s="191">
        <f t="shared" si="25"/>
        <v>0</v>
      </c>
      <c r="BG153" s="191">
        <f t="shared" si="26"/>
        <v>0</v>
      </c>
      <c r="BH153" s="191">
        <f t="shared" si="27"/>
        <v>0</v>
      </c>
      <c r="BI153" s="191">
        <f t="shared" si="28"/>
        <v>0</v>
      </c>
      <c r="BJ153" s="18" t="s">
        <v>75</v>
      </c>
      <c r="BK153" s="191">
        <f t="shared" si="29"/>
        <v>0</v>
      </c>
      <c r="BL153" s="18" t="s">
        <v>827</v>
      </c>
      <c r="BM153" s="190" t="s">
        <v>1640</v>
      </c>
    </row>
    <row r="154" spans="1:65" s="12" customFormat="1" ht="25.9" customHeight="1">
      <c r="B154" s="163"/>
      <c r="C154" s="164"/>
      <c r="D154" s="165" t="s">
        <v>67</v>
      </c>
      <c r="E154" s="166" t="s">
        <v>1009</v>
      </c>
      <c r="F154" s="166" t="s">
        <v>1010</v>
      </c>
      <c r="G154" s="164"/>
      <c r="H154" s="164"/>
      <c r="I154" s="167"/>
      <c r="J154" s="168">
        <f>BK154</f>
        <v>0</v>
      </c>
      <c r="K154" s="164"/>
      <c r="L154" s="169"/>
      <c r="M154" s="170"/>
      <c r="N154" s="171"/>
      <c r="O154" s="171"/>
      <c r="P154" s="172">
        <f>SUM(P155:P212)</f>
        <v>0</v>
      </c>
      <c r="Q154" s="171"/>
      <c r="R154" s="172">
        <f>SUM(R155:R212)</f>
        <v>0</v>
      </c>
      <c r="S154" s="171"/>
      <c r="T154" s="173">
        <f>SUM(T155:T212)</f>
        <v>0</v>
      </c>
      <c r="AR154" s="174" t="s">
        <v>166</v>
      </c>
      <c r="AT154" s="175" t="s">
        <v>67</v>
      </c>
      <c r="AU154" s="175" t="s">
        <v>68</v>
      </c>
      <c r="AY154" s="174" t="s">
        <v>159</v>
      </c>
      <c r="BK154" s="176">
        <f>SUM(BK155:BK212)</f>
        <v>0</v>
      </c>
    </row>
    <row r="155" spans="1:65" s="2" customFormat="1" ht="44.25" customHeight="1">
      <c r="A155" s="35"/>
      <c r="B155" s="36"/>
      <c r="C155" s="179" t="s">
        <v>476</v>
      </c>
      <c r="D155" s="179" t="s">
        <v>161</v>
      </c>
      <c r="E155" s="180" t="s">
        <v>1641</v>
      </c>
      <c r="F155" s="181" t="s">
        <v>1642</v>
      </c>
      <c r="G155" s="182" t="s">
        <v>223</v>
      </c>
      <c r="H155" s="183">
        <v>25</v>
      </c>
      <c r="I155" s="184"/>
      <c r="J155" s="185">
        <f>ROUND(I155*H155,2)</f>
        <v>0</v>
      </c>
      <c r="K155" s="181" t="s">
        <v>697</v>
      </c>
      <c r="L155" s="40"/>
      <c r="M155" s="186" t="s">
        <v>19</v>
      </c>
      <c r="N155" s="187" t="s">
        <v>39</v>
      </c>
      <c r="O155" s="65"/>
      <c r="P155" s="188">
        <f>O155*H155</f>
        <v>0</v>
      </c>
      <c r="Q155" s="188">
        <v>0</v>
      </c>
      <c r="R155" s="188">
        <f>Q155*H155</f>
        <v>0</v>
      </c>
      <c r="S155" s="188">
        <v>0</v>
      </c>
      <c r="T155" s="189">
        <f>S155*H155</f>
        <v>0</v>
      </c>
      <c r="U155" s="35"/>
      <c r="V155" s="35"/>
      <c r="W155" s="35"/>
      <c r="X155" s="35"/>
      <c r="Y155" s="35"/>
      <c r="Z155" s="35"/>
      <c r="AA155" s="35"/>
      <c r="AB155" s="35"/>
      <c r="AC155" s="35"/>
      <c r="AD155" s="35"/>
      <c r="AE155" s="35"/>
      <c r="AR155" s="190" t="s">
        <v>1002</v>
      </c>
      <c r="AT155" s="190" t="s">
        <v>161</v>
      </c>
      <c r="AU155" s="190" t="s">
        <v>75</v>
      </c>
      <c r="AY155" s="18" t="s">
        <v>159</v>
      </c>
      <c r="BE155" s="191">
        <f>IF(N155="základní",J155,0)</f>
        <v>0</v>
      </c>
      <c r="BF155" s="191">
        <f>IF(N155="snížená",J155,0)</f>
        <v>0</v>
      </c>
      <c r="BG155" s="191">
        <f>IF(N155="zákl. přenesená",J155,0)</f>
        <v>0</v>
      </c>
      <c r="BH155" s="191">
        <f>IF(N155="sníž. přenesená",J155,0)</f>
        <v>0</v>
      </c>
      <c r="BI155" s="191">
        <f>IF(N155="nulová",J155,0)</f>
        <v>0</v>
      </c>
      <c r="BJ155" s="18" t="s">
        <v>75</v>
      </c>
      <c r="BK155" s="191">
        <f>ROUND(I155*H155,2)</f>
        <v>0</v>
      </c>
      <c r="BL155" s="18" t="s">
        <v>1002</v>
      </c>
      <c r="BM155" s="190" t="s">
        <v>1643</v>
      </c>
    </row>
    <row r="156" spans="1:65" s="2" customFormat="1" ht="55.5" customHeight="1">
      <c r="A156" s="35"/>
      <c r="B156" s="36"/>
      <c r="C156" s="179" t="s">
        <v>480</v>
      </c>
      <c r="D156" s="179" t="s">
        <v>161</v>
      </c>
      <c r="E156" s="180" t="s">
        <v>1644</v>
      </c>
      <c r="F156" s="181" t="s">
        <v>1645</v>
      </c>
      <c r="G156" s="182" t="s">
        <v>223</v>
      </c>
      <c r="H156" s="183">
        <v>100</v>
      </c>
      <c r="I156" s="184"/>
      <c r="J156" s="185">
        <f>ROUND(I156*H156,2)</f>
        <v>0</v>
      </c>
      <c r="K156" s="181" t="s">
        <v>697</v>
      </c>
      <c r="L156" s="40"/>
      <c r="M156" s="186" t="s">
        <v>19</v>
      </c>
      <c r="N156" s="187" t="s">
        <v>39</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1002</v>
      </c>
      <c r="AT156" s="190" t="s">
        <v>161</v>
      </c>
      <c r="AU156" s="190" t="s">
        <v>75</v>
      </c>
      <c r="AY156" s="18" t="s">
        <v>159</v>
      </c>
      <c r="BE156" s="191">
        <f>IF(N156="základní",J156,0)</f>
        <v>0</v>
      </c>
      <c r="BF156" s="191">
        <f>IF(N156="snížená",J156,0)</f>
        <v>0</v>
      </c>
      <c r="BG156" s="191">
        <f>IF(N156="zákl. přenesená",J156,0)</f>
        <v>0</v>
      </c>
      <c r="BH156" s="191">
        <f>IF(N156="sníž. přenesená",J156,0)</f>
        <v>0</v>
      </c>
      <c r="BI156" s="191">
        <f>IF(N156="nulová",J156,0)</f>
        <v>0</v>
      </c>
      <c r="BJ156" s="18" t="s">
        <v>75</v>
      </c>
      <c r="BK156" s="191">
        <f>ROUND(I156*H156,2)</f>
        <v>0</v>
      </c>
      <c r="BL156" s="18" t="s">
        <v>1002</v>
      </c>
      <c r="BM156" s="190" t="s">
        <v>1646</v>
      </c>
    </row>
    <row r="157" spans="1:65" s="2" customFormat="1" ht="60">
      <c r="A157" s="35"/>
      <c r="B157" s="36"/>
      <c r="C157" s="179" t="s">
        <v>485</v>
      </c>
      <c r="D157" s="179" t="s">
        <v>161</v>
      </c>
      <c r="E157" s="180" t="s">
        <v>1647</v>
      </c>
      <c r="F157" s="181" t="s">
        <v>1648</v>
      </c>
      <c r="G157" s="182" t="s">
        <v>223</v>
      </c>
      <c r="H157" s="183">
        <v>100</v>
      </c>
      <c r="I157" s="184"/>
      <c r="J157" s="185">
        <f>ROUND(I157*H157,2)</f>
        <v>0</v>
      </c>
      <c r="K157" s="181" t="s">
        <v>697</v>
      </c>
      <c r="L157" s="40"/>
      <c r="M157" s="186" t="s">
        <v>19</v>
      </c>
      <c r="N157" s="187" t="s">
        <v>39</v>
      </c>
      <c r="O157" s="65"/>
      <c r="P157" s="188">
        <f>O157*H157</f>
        <v>0</v>
      </c>
      <c r="Q157" s="188">
        <v>0</v>
      </c>
      <c r="R157" s="188">
        <f>Q157*H157</f>
        <v>0</v>
      </c>
      <c r="S157" s="188">
        <v>0</v>
      </c>
      <c r="T157" s="189">
        <f>S157*H157</f>
        <v>0</v>
      </c>
      <c r="U157" s="35"/>
      <c r="V157" s="35"/>
      <c r="W157" s="35"/>
      <c r="X157" s="35"/>
      <c r="Y157" s="35"/>
      <c r="Z157" s="35"/>
      <c r="AA157" s="35"/>
      <c r="AB157" s="35"/>
      <c r="AC157" s="35"/>
      <c r="AD157" s="35"/>
      <c r="AE157" s="35"/>
      <c r="AR157" s="190" t="s">
        <v>1002</v>
      </c>
      <c r="AT157" s="190" t="s">
        <v>161</v>
      </c>
      <c r="AU157" s="190" t="s">
        <v>75</v>
      </c>
      <c r="AY157" s="18" t="s">
        <v>159</v>
      </c>
      <c r="BE157" s="191">
        <f>IF(N157="základní",J157,0)</f>
        <v>0</v>
      </c>
      <c r="BF157" s="191">
        <f>IF(N157="snížená",J157,0)</f>
        <v>0</v>
      </c>
      <c r="BG157" s="191">
        <f>IF(N157="zákl. přenesená",J157,0)</f>
        <v>0</v>
      </c>
      <c r="BH157" s="191">
        <f>IF(N157="sníž. přenesená",J157,0)</f>
        <v>0</v>
      </c>
      <c r="BI157" s="191">
        <f>IF(N157="nulová",J157,0)</f>
        <v>0</v>
      </c>
      <c r="BJ157" s="18" t="s">
        <v>75</v>
      </c>
      <c r="BK157" s="191">
        <f>ROUND(I157*H157,2)</f>
        <v>0</v>
      </c>
      <c r="BL157" s="18" t="s">
        <v>1002</v>
      </c>
      <c r="BM157" s="190" t="s">
        <v>1649</v>
      </c>
    </row>
    <row r="158" spans="1:65" s="2" customFormat="1" ht="55.5" customHeight="1">
      <c r="A158" s="35"/>
      <c r="B158" s="36"/>
      <c r="C158" s="179" t="s">
        <v>489</v>
      </c>
      <c r="D158" s="179" t="s">
        <v>161</v>
      </c>
      <c r="E158" s="180" t="s">
        <v>1650</v>
      </c>
      <c r="F158" s="181" t="s">
        <v>1651</v>
      </c>
      <c r="G158" s="182" t="s">
        <v>389</v>
      </c>
      <c r="H158" s="183">
        <v>8</v>
      </c>
      <c r="I158" s="184"/>
      <c r="J158" s="185">
        <f>ROUND(I158*H158,2)</f>
        <v>0</v>
      </c>
      <c r="K158" s="181" t="s">
        <v>697</v>
      </c>
      <c r="L158" s="40"/>
      <c r="M158" s="186" t="s">
        <v>19</v>
      </c>
      <c r="N158" s="187" t="s">
        <v>39</v>
      </c>
      <c r="O158" s="65"/>
      <c r="P158" s="188">
        <f>O158*H158</f>
        <v>0</v>
      </c>
      <c r="Q158" s="188">
        <v>0</v>
      </c>
      <c r="R158" s="188">
        <f>Q158*H158</f>
        <v>0</v>
      </c>
      <c r="S158" s="188">
        <v>0</v>
      </c>
      <c r="T158" s="189">
        <f>S158*H158</f>
        <v>0</v>
      </c>
      <c r="U158" s="35"/>
      <c r="V158" s="35"/>
      <c r="W158" s="35"/>
      <c r="X158" s="35"/>
      <c r="Y158" s="35"/>
      <c r="Z158" s="35"/>
      <c r="AA158" s="35"/>
      <c r="AB158" s="35"/>
      <c r="AC158" s="35"/>
      <c r="AD158" s="35"/>
      <c r="AE158" s="35"/>
      <c r="AR158" s="190" t="s">
        <v>1002</v>
      </c>
      <c r="AT158" s="190" t="s">
        <v>161</v>
      </c>
      <c r="AU158" s="190" t="s">
        <v>75</v>
      </c>
      <c r="AY158" s="18" t="s">
        <v>159</v>
      </c>
      <c r="BE158" s="191">
        <f>IF(N158="základní",J158,0)</f>
        <v>0</v>
      </c>
      <c r="BF158" s="191">
        <f>IF(N158="snížená",J158,0)</f>
        <v>0</v>
      </c>
      <c r="BG158" s="191">
        <f>IF(N158="zákl. přenesená",J158,0)</f>
        <v>0</v>
      </c>
      <c r="BH158" s="191">
        <f>IF(N158="sníž. přenesená",J158,0)</f>
        <v>0</v>
      </c>
      <c r="BI158" s="191">
        <f>IF(N158="nulová",J158,0)</f>
        <v>0</v>
      </c>
      <c r="BJ158" s="18" t="s">
        <v>75</v>
      </c>
      <c r="BK158" s="191">
        <f>ROUND(I158*H158,2)</f>
        <v>0</v>
      </c>
      <c r="BL158" s="18" t="s">
        <v>1002</v>
      </c>
      <c r="BM158" s="190" t="s">
        <v>1652</v>
      </c>
    </row>
    <row r="159" spans="1:65" s="2" customFormat="1" ht="33" customHeight="1">
      <c r="A159" s="35"/>
      <c r="B159" s="36"/>
      <c r="C159" s="179" t="s">
        <v>493</v>
      </c>
      <c r="D159" s="179" t="s">
        <v>161</v>
      </c>
      <c r="E159" s="180" t="s">
        <v>1653</v>
      </c>
      <c r="F159" s="181" t="s">
        <v>1654</v>
      </c>
      <c r="G159" s="182" t="s">
        <v>223</v>
      </c>
      <c r="H159" s="183">
        <v>135</v>
      </c>
      <c r="I159" s="184"/>
      <c r="J159" s="185">
        <f>ROUND(I159*H159,2)</f>
        <v>0</v>
      </c>
      <c r="K159" s="181" t="s">
        <v>697</v>
      </c>
      <c r="L159" s="40"/>
      <c r="M159" s="186" t="s">
        <v>19</v>
      </c>
      <c r="N159" s="187" t="s">
        <v>39</v>
      </c>
      <c r="O159" s="65"/>
      <c r="P159" s="188">
        <f>O159*H159</f>
        <v>0</v>
      </c>
      <c r="Q159" s="188">
        <v>0</v>
      </c>
      <c r="R159" s="188">
        <f>Q159*H159</f>
        <v>0</v>
      </c>
      <c r="S159" s="188">
        <v>0</v>
      </c>
      <c r="T159" s="189">
        <f>S159*H159</f>
        <v>0</v>
      </c>
      <c r="U159" s="35"/>
      <c r="V159" s="35"/>
      <c r="W159" s="35"/>
      <c r="X159" s="35"/>
      <c r="Y159" s="35"/>
      <c r="Z159" s="35"/>
      <c r="AA159" s="35"/>
      <c r="AB159" s="35"/>
      <c r="AC159" s="35"/>
      <c r="AD159" s="35"/>
      <c r="AE159" s="35"/>
      <c r="AR159" s="190" t="s">
        <v>1002</v>
      </c>
      <c r="AT159" s="190" t="s">
        <v>161</v>
      </c>
      <c r="AU159" s="190" t="s">
        <v>75</v>
      </c>
      <c r="AY159" s="18" t="s">
        <v>159</v>
      </c>
      <c r="BE159" s="191">
        <f>IF(N159="základní",J159,0)</f>
        <v>0</v>
      </c>
      <c r="BF159" s="191">
        <f>IF(N159="snížená",J159,0)</f>
        <v>0</v>
      </c>
      <c r="BG159" s="191">
        <f>IF(N159="zákl. přenesená",J159,0)</f>
        <v>0</v>
      </c>
      <c r="BH159" s="191">
        <f>IF(N159="sníž. přenesená",J159,0)</f>
        <v>0</v>
      </c>
      <c r="BI159" s="191">
        <f>IF(N159="nulová",J159,0)</f>
        <v>0</v>
      </c>
      <c r="BJ159" s="18" t="s">
        <v>75</v>
      </c>
      <c r="BK159" s="191">
        <f>ROUND(I159*H159,2)</f>
        <v>0</v>
      </c>
      <c r="BL159" s="18" t="s">
        <v>1002</v>
      </c>
      <c r="BM159" s="190" t="s">
        <v>1655</v>
      </c>
    </row>
    <row r="160" spans="1:65" s="13" customFormat="1" ht="11.25">
      <c r="B160" s="192"/>
      <c r="C160" s="193"/>
      <c r="D160" s="194" t="s">
        <v>168</v>
      </c>
      <c r="E160" s="195" t="s">
        <v>19</v>
      </c>
      <c r="F160" s="196" t="s">
        <v>1656</v>
      </c>
      <c r="G160" s="193"/>
      <c r="H160" s="197">
        <v>135</v>
      </c>
      <c r="I160" s="198"/>
      <c r="J160" s="193"/>
      <c r="K160" s="193"/>
      <c r="L160" s="199"/>
      <c r="M160" s="200"/>
      <c r="N160" s="201"/>
      <c r="O160" s="201"/>
      <c r="P160" s="201"/>
      <c r="Q160" s="201"/>
      <c r="R160" s="201"/>
      <c r="S160" s="201"/>
      <c r="T160" s="202"/>
      <c r="AT160" s="203" t="s">
        <v>168</v>
      </c>
      <c r="AU160" s="203" t="s">
        <v>75</v>
      </c>
      <c r="AV160" s="13" t="s">
        <v>77</v>
      </c>
      <c r="AW160" s="13" t="s">
        <v>30</v>
      </c>
      <c r="AX160" s="13" t="s">
        <v>75</v>
      </c>
      <c r="AY160" s="203" t="s">
        <v>159</v>
      </c>
    </row>
    <row r="161" spans="1:65" s="2" customFormat="1" ht="33" customHeight="1">
      <c r="A161" s="35"/>
      <c r="B161" s="36"/>
      <c r="C161" s="179" t="s">
        <v>501</v>
      </c>
      <c r="D161" s="179" t="s">
        <v>161</v>
      </c>
      <c r="E161" s="180" t="s">
        <v>1657</v>
      </c>
      <c r="F161" s="181" t="s">
        <v>1658</v>
      </c>
      <c r="G161" s="182" t="s">
        <v>223</v>
      </c>
      <c r="H161" s="183">
        <v>35</v>
      </c>
      <c r="I161" s="184"/>
      <c r="J161" s="185">
        <f>ROUND(I161*H161,2)</f>
        <v>0</v>
      </c>
      <c r="K161" s="181" t="s">
        <v>697</v>
      </c>
      <c r="L161" s="40"/>
      <c r="M161" s="186" t="s">
        <v>19</v>
      </c>
      <c r="N161" s="187" t="s">
        <v>39</v>
      </c>
      <c r="O161" s="65"/>
      <c r="P161" s="188">
        <f>O161*H161</f>
        <v>0</v>
      </c>
      <c r="Q161" s="188">
        <v>0</v>
      </c>
      <c r="R161" s="188">
        <f>Q161*H161</f>
        <v>0</v>
      </c>
      <c r="S161" s="188">
        <v>0</v>
      </c>
      <c r="T161" s="189">
        <f>S161*H161</f>
        <v>0</v>
      </c>
      <c r="U161" s="35"/>
      <c r="V161" s="35"/>
      <c r="W161" s="35"/>
      <c r="X161" s="35"/>
      <c r="Y161" s="35"/>
      <c r="Z161" s="35"/>
      <c r="AA161" s="35"/>
      <c r="AB161" s="35"/>
      <c r="AC161" s="35"/>
      <c r="AD161" s="35"/>
      <c r="AE161" s="35"/>
      <c r="AR161" s="190" t="s">
        <v>1002</v>
      </c>
      <c r="AT161" s="190" t="s">
        <v>161</v>
      </c>
      <c r="AU161" s="190" t="s">
        <v>75</v>
      </c>
      <c r="AY161" s="18" t="s">
        <v>159</v>
      </c>
      <c r="BE161" s="191">
        <f>IF(N161="základní",J161,0)</f>
        <v>0</v>
      </c>
      <c r="BF161" s="191">
        <f>IF(N161="snížená",J161,0)</f>
        <v>0</v>
      </c>
      <c r="BG161" s="191">
        <f>IF(N161="zákl. přenesená",J161,0)</f>
        <v>0</v>
      </c>
      <c r="BH161" s="191">
        <f>IF(N161="sníž. přenesená",J161,0)</f>
        <v>0</v>
      </c>
      <c r="BI161" s="191">
        <f>IF(N161="nulová",J161,0)</f>
        <v>0</v>
      </c>
      <c r="BJ161" s="18" t="s">
        <v>75</v>
      </c>
      <c r="BK161" s="191">
        <f>ROUND(I161*H161,2)</f>
        <v>0</v>
      </c>
      <c r="BL161" s="18" t="s">
        <v>1002</v>
      </c>
      <c r="BM161" s="190" t="s">
        <v>1659</v>
      </c>
    </row>
    <row r="162" spans="1:65" s="2" customFormat="1" ht="33" customHeight="1">
      <c r="A162" s="35"/>
      <c r="B162" s="36"/>
      <c r="C162" s="179" t="s">
        <v>505</v>
      </c>
      <c r="D162" s="179" t="s">
        <v>161</v>
      </c>
      <c r="E162" s="180" t="s">
        <v>1660</v>
      </c>
      <c r="F162" s="181" t="s">
        <v>1661</v>
      </c>
      <c r="G162" s="182" t="s">
        <v>223</v>
      </c>
      <c r="H162" s="183">
        <v>25</v>
      </c>
      <c r="I162" s="184"/>
      <c r="J162" s="185">
        <f>ROUND(I162*H162,2)</f>
        <v>0</v>
      </c>
      <c r="K162" s="181" t="s">
        <v>697</v>
      </c>
      <c r="L162" s="40"/>
      <c r="M162" s="186" t="s">
        <v>19</v>
      </c>
      <c r="N162" s="187" t="s">
        <v>39</v>
      </c>
      <c r="O162" s="65"/>
      <c r="P162" s="188">
        <f>O162*H162</f>
        <v>0</v>
      </c>
      <c r="Q162" s="188">
        <v>0</v>
      </c>
      <c r="R162" s="188">
        <f>Q162*H162</f>
        <v>0</v>
      </c>
      <c r="S162" s="188">
        <v>0</v>
      </c>
      <c r="T162" s="189">
        <f>S162*H162</f>
        <v>0</v>
      </c>
      <c r="U162" s="35"/>
      <c r="V162" s="35"/>
      <c r="W162" s="35"/>
      <c r="X162" s="35"/>
      <c r="Y162" s="35"/>
      <c r="Z162" s="35"/>
      <c r="AA162" s="35"/>
      <c r="AB162" s="35"/>
      <c r="AC162" s="35"/>
      <c r="AD162" s="35"/>
      <c r="AE162" s="35"/>
      <c r="AR162" s="190" t="s">
        <v>1002</v>
      </c>
      <c r="AT162" s="190" t="s">
        <v>161</v>
      </c>
      <c r="AU162" s="190" t="s">
        <v>75</v>
      </c>
      <c r="AY162" s="18" t="s">
        <v>159</v>
      </c>
      <c r="BE162" s="191">
        <f>IF(N162="základní",J162,0)</f>
        <v>0</v>
      </c>
      <c r="BF162" s="191">
        <f>IF(N162="snížená",J162,0)</f>
        <v>0</v>
      </c>
      <c r="BG162" s="191">
        <f>IF(N162="zákl. přenesená",J162,0)</f>
        <v>0</v>
      </c>
      <c r="BH162" s="191">
        <f>IF(N162="sníž. přenesená",J162,0)</f>
        <v>0</v>
      </c>
      <c r="BI162" s="191">
        <f>IF(N162="nulová",J162,0)</f>
        <v>0</v>
      </c>
      <c r="BJ162" s="18" t="s">
        <v>75</v>
      </c>
      <c r="BK162" s="191">
        <f>ROUND(I162*H162,2)</f>
        <v>0</v>
      </c>
      <c r="BL162" s="18" t="s">
        <v>1002</v>
      </c>
      <c r="BM162" s="190" t="s">
        <v>1662</v>
      </c>
    </row>
    <row r="163" spans="1:65" s="2" customFormat="1" ht="33" customHeight="1">
      <c r="A163" s="35"/>
      <c r="B163" s="36"/>
      <c r="C163" s="179" t="s">
        <v>511</v>
      </c>
      <c r="D163" s="179" t="s">
        <v>161</v>
      </c>
      <c r="E163" s="180" t="s">
        <v>1663</v>
      </c>
      <c r="F163" s="181" t="s">
        <v>1664</v>
      </c>
      <c r="G163" s="182" t="s">
        <v>223</v>
      </c>
      <c r="H163" s="183">
        <v>430</v>
      </c>
      <c r="I163" s="184"/>
      <c r="J163" s="185">
        <f>ROUND(I163*H163,2)</f>
        <v>0</v>
      </c>
      <c r="K163" s="181" t="s">
        <v>697</v>
      </c>
      <c r="L163" s="40"/>
      <c r="M163" s="186" t="s">
        <v>19</v>
      </c>
      <c r="N163" s="187" t="s">
        <v>39</v>
      </c>
      <c r="O163" s="65"/>
      <c r="P163" s="188">
        <f>O163*H163</f>
        <v>0</v>
      </c>
      <c r="Q163" s="188">
        <v>0</v>
      </c>
      <c r="R163" s="188">
        <f>Q163*H163</f>
        <v>0</v>
      </c>
      <c r="S163" s="188">
        <v>0</v>
      </c>
      <c r="T163" s="189">
        <f>S163*H163</f>
        <v>0</v>
      </c>
      <c r="U163" s="35"/>
      <c r="V163" s="35"/>
      <c r="W163" s="35"/>
      <c r="X163" s="35"/>
      <c r="Y163" s="35"/>
      <c r="Z163" s="35"/>
      <c r="AA163" s="35"/>
      <c r="AB163" s="35"/>
      <c r="AC163" s="35"/>
      <c r="AD163" s="35"/>
      <c r="AE163" s="35"/>
      <c r="AR163" s="190" t="s">
        <v>1002</v>
      </c>
      <c r="AT163" s="190" t="s">
        <v>161</v>
      </c>
      <c r="AU163" s="190" t="s">
        <v>75</v>
      </c>
      <c r="AY163" s="18" t="s">
        <v>159</v>
      </c>
      <c r="BE163" s="191">
        <f>IF(N163="základní",J163,0)</f>
        <v>0</v>
      </c>
      <c r="BF163" s="191">
        <f>IF(N163="snížená",J163,0)</f>
        <v>0</v>
      </c>
      <c r="BG163" s="191">
        <f>IF(N163="zákl. přenesená",J163,0)</f>
        <v>0</v>
      </c>
      <c r="BH163" s="191">
        <f>IF(N163="sníž. přenesená",J163,0)</f>
        <v>0</v>
      </c>
      <c r="BI163" s="191">
        <f>IF(N163="nulová",J163,0)</f>
        <v>0</v>
      </c>
      <c r="BJ163" s="18" t="s">
        <v>75</v>
      </c>
      <c r="BK163" s="191">
        <f>ROUND(I163*H163,2)</f>
        <v>0</v>
      </c>
      <c r="BL163" s="18" t="s">
        <v>1002</v>
      </c>
      <c r="BM163" s="190" t="s">
        <v>1665</v>
      </c>
    </row>
    <row r="164" spans="1:65" s="13" customFormat="1" ht="11.25">
      <c r="B164" s="192"/>
      <c r="C164" s="193"/>
      <c r="D164" s="194" t="s">
        <v>168</v>
      </c>
      <c r="E164" s="195" t="s">
        <v>19</v>
      </c>
      <c r="F164" s="196" t="s">
        <v>1666</v>
      </c>
      <c r="G164" s="193"/>
      <c r="H164" s="197">
        <v>430</v>
      </c>
      <c r="I164" s="198"/>
      <c r="J164" s="193"/>
      <c r="K164" s="193"/>
      <c r="L164" s="199"/>
      <c r="M164" s="200"/>
      <c r="N164" s="201"/>
      <c r="O164" s="201"/>
      <c r="P164" s="201"/>
      <c r="Q164" s="201"/>
      <c r="R164" s="201"/>
      <c r="S164" s="201"/>
      <c r="T164" s="202"/>
      <c r="AT164" s="203" t="s">
        <v>168</v>
      </c>
      <c r="AU164" s="203" t="s">
        <v>75</v>
      </c>
      <c r="AV164" s="13" t="s">
        <v>77</v>
      </c>
      <c r="AW164" s="13" t="s">
        <v>30</v>
      </c>
      <c r="AX164" s="13" t="s">
        <v>75</v>
      </c>
      <c r="AY164" s="203" t="s">
        <v>159</v>
      </c>
    </row>
    <row r="165" spans="1:65" s="2" customFormat="1" ht="33" customHeight="1">
      <c r="A165" s="35"/>
      <c r="B165" s="36"/>
      <c r="C165" s="179" t="s">
        <v>515</v>
      </c>
      <c r="D165" s="179" t="s">
        <v>161</v>
      </c>
      <c r="E165" s="180" t="s">
        <v>1667</v>
      </c>
      <c r="F165" s="181" t="s">
        <v>1668</v>
      </c>
      <c r="G165" s="182" t="s">
        <v>223</v>
      </c>
      <c r="H165" s="183">
        <v>1970</v>
      </c>
      <c r="I165" s="184"/>
      <c r="J165" s="185">
        <f>ROUND(I165*H165,2)</f>
        <v>0</v>
      </c>
      <c r="K165" s="181" t="s">
        <v>697</v>
      </c>
      <c r="L165" s="40"/>
      <c r="M165" s="186" t="s">
        <v>19</v>
      </c>
      <c r="N165" s="187" t="s">
        <v>39</v>
      </c>
      <c r="O165" s="65"/>
      <c r="P165" s="188">
        <f>O165*H165</f>
        <v>0</v>
      </c>
      <c r="Q165" s="188">
        <v>0</v>
      </c>
      <c r="R165" s="188">
        <f>Q165*H165</f>
        <v>0</v>
      </c>
      <c r="S165" s="188">
        <v>0</v>
      </c>
      <c r="T165" s="189">
        <f>S165*H165</f>
        <v>0</v>
      </c>
      <c r="U165" s="35"/>
      <c r="V165" s="35"/>
      <c r="W165" s="35"/>
      <c r="X165" s="35"/>
      <c r="Y165" s="35"/>
      <c r="Z165" s="35"/>
      <c r="AA165" s="35"/>
      <c r="AB165" s="35"/>
      <c r="AC165" s="35"/>
      <c r="AD165" s="35"/>
      <c r="AE165" s="35"/>
      <c r="AR165" s="190" t="s">
        <v>1002</v>
      </c>
      <c r="AT165" s="190" t="s">
        <v>161</v>
      </c>
      <c r="AU165" s="190" t="s">
        <v>75</v>
      </c>
      <c r="AY165" s="18" t="s">
        <v>159</v>
      </c>
      <c r="BE165" s="191">
        <f>IF(N165="základní",J165,0)</f>
        <v>0</v>
      </c>
      <c r="BF165" s="191">
        <f>IF(N165="snížená",J165,0)</f>
        <v>0</v>
      </c>
      <c r="BG165" s="191">
        <f>IF(N165="zákl. přenesená",J165,0)</f>
        <v>0</v>
      </c>
      <c r="BH165" s="191">
        <f>IF(N165="sníž. přenesená",J165,0)</f>
        <v>0</v>
      </c>
      <c r="BI165" s="191">
        <f>IF(N165="nulová",J165,0)</f>
        <v>0</v>
      </c>
      <c r="BJ165" s="18" t="s">
        <v>75</v>
      </c>
      <c r="BK165" s="191">
        <f>ROUND(I165*H165,2)</f>
        <v>0</v>
      </c>
      <c r="BL165" s="18" t="s">
        <v>1002</v>
      </c>
      <c r="BM165" s="190" t="s">
        <v>1669</v>
      </c>
    </row>
    <row r="166" spans="1:65" s="13" customFormat="1" ht="11.25">
      <c r="B166" s="192"/>
      <c r="C166" s="193"/>
      <c r="D166" s="194" t="s">
        <v>168</v>
      </c>
      <c r="E166" s="195" t="s">
        <v>19</v>
      </c>
      <c r="F166" s="196" t="s">
        <v>1670</v>
      </c>
      <c r="G166" s="193"/>
      <c r="H166" s="197">
        <v>1970</v>
      </c>
      <c r="I166" s="198"/>
      <c r="J166" s="193"/>
      <c r="K166" s="193"/>
      <c r="L166" s="199"/>
      <c r="M166" s="200"/>
      <c r="N166" s="201"/>
      <c r="O166" s="201"/>
      <c r="P166" s="201"/>
      <c r="Q166" s="201"/>
      <c r="R166" s="201"/>
      <c r="S166" s="201"/>
      <c r="T166" s="202"/>
      <c r="AT166" s="203" t="s">
        <v>168</v>
      </c>
      <c r="AU166" s="203" t="s">
        <v>75</v>
      </c>
      <c r="AV166" s="13" t="s">
        <v>77</v>
      </c>
      <c r="AW166" s="13" t="s">
        <v>30</v>
      </c>
      <c r="AX166" s="13" t="s">
        <v>75</v>
      </c>
      <c r="AY166" s="203" t="s">
        <v>159</v>
      </c>
    </row>
    <row r="167" spans="1:65" s="2" customFormat="1" ht="33" customHeight="1">
      <c r="A167" s="35"/>
      <c r="B167" s="36"/>
      <c r="C167" s="179" t="s">
        <v>519</v>
      </c>
      <c r="D167" s="179" t="s">
        <v>161</v>
      </c>
      <c r="E167" s="180" t="s">
        <v>1671</v>
      </c>
      <c r="F167" s="181" t="s">
        <v>1672</v>
      </c>
      <c r="G167" s="182" t="s">
        <v>223</v>
      </c>
      <c r="H167" s="183">
        <v>25</v>
      </c>
      <c r="I167" s="184"/>
      <c r="J167" s="185">
        <f t="shared" ref="J167:J172" si="30">ROUND(I167*H167,2)</f>
        <v>0</v>
      </c>
      <c r="K167" s="181" t="s">
        <v>697</v>
      </c>
      <c r="L167" s="40"/>
      <c r="M167" s="186" t="s">
        <v>19</v>
      </c>
      <c r="N167" s="187" t="s">
        <v>39</v>
      </c>
      <c r="O167" s="65"/>
      <c r="P167" s="188">
        <f t="shared" ref="P167:P172" si="31">O167*H167</f>
        <v>0</v>
      </c>
      <c r="Q167" s="188">
        <v>0</v>
      </c>
      <c r="R167" s="188">
        <f t="shared" ref="R167:R172" si="32">Q167*H167</f>
        <v>0</v>
      </c>
      <c r="S167" s="188">
        <v>0</v>
      </c>
      <c r="T167" s="189">
        <f t="shared" ref="T167:T172" si="33">S167*H167</f>
        <v>0</v>
      </c>
      <c r="U167" s="35"/>
      <c r="V167" s="35"/>
      <c r="W167" s="35"/>
      <c r="X167" s="35"/>
      <c r="Y167" s="35"/>
      <c r="Z167" s="35"/>
      <c r="AA167" s="35"/>
      <c r="AB167" s="35"/>
      <c r="AC167" s="35"/>
      <c r="AD167" s="35"/>
      <c r="AE167" s="35"/>
      <c r="AR167" s="190" t="s">
        <v>1002</v>
      </c>
      <c r="AT167" s="190" t="s">
        <v>161</v>
      </c>
      <c r="AU167" s="190" t="s">
        <v>75</v>
      </c>
      <c r="AY167" s="18" t="s">
        <v>159</v>
      </c>
      <c r="BE167" s="191">
        <f t="shared" ref="BE167:BE172" si="34">IF(N167="základní",J167,0)</f>
        <v>0</v>
      </c>
      <c r="BF167" s="191">
        <f t="shared" ref="BF167:BF172" si="35">IF(N167="snížená",J167,0)</f>
        <v>0</v>
      </c>
      <c r="BG167" s="191">
        <f t="shared" ref="BG167:BG172" si="36">IF(N167="zákl. přenesená",J167,0)</f>
        <v>0</v>
      </c>
      <c r="BH167" s="191">
        <f t="shared" ref="BH167:BH172" si="37">IF(N167="sníž. přenesená",J167,0)</f>
        <v>0</v>
      </c>
      <c r="BI167" s="191">
        <f t="shared" ref="BI167:BI172" si="38">IF(N167="nulová",J167,0)</f>
        <v>0</v>
      </c>
      <c r="BJ167" s="18" t="s">
        <v>75</v>
      </c>
      <c r="BK167" s="191">
        <f t="shared" ref="BK167:BK172" si="39">ROUND(I167*H167,2)</f>
        <v>0</v>
      </c>
      <c r="BL167" s="18" t="s">
        <v>1002</v>
      </c>
      <c r="BM167" s="190" t="s">
        <v>1673</v>
      </c>
    </row>
    <row r="168" spans="1:65" s="2" customFormat="1" ht="33" customHeight="1">
      <c r="A168" s="35"/>
      <c r="B168" s="36"/>
      <c r="C168" s="179" t="s">
        <v>524</v>
      </c>
      <c r="D168" s="179" t="s">
        <v>161</v>
      </c>
      <c r="E168" s="180" t="s">
        <v>1674</v>
      </c>
      <c r="F168" s="181" t="s">
        <v>1675</v>
      </c>
      <c r="G168" s="182" t="s">
        <v>389</v>
      </c>
      <c r="H168" s="183">
        <v>120</v>
      </c>
      <c r="I168" s="184"/>
      <c r="J168" s="185">
        <f t="shared" si="30"/>
        <v>0</v>
      </c>
      <c r="K168" s="181" t="s">
        <v>697</v>
      </c>
      <c r="L168" s="40"/>
      <c r="M168" s="186" t="s">
        <v>19</v>
      </c>
      <c r="N168" s="187" t="s">
        <v>39</v>
      </c>
      <c r="O168" s="65"/>
      <c r="P168" s="188">
        <f t="shared" si="31"/>
        <v>0</v>
      </c>
      <c r="Q168" s="188">
        <v>0</v>
      </c>
      <c r="R168" s="188">
        <f t="shared" si="32"/>
        <v>0</v>
      </c>
      <c r="S168" s="188">
        <v>0</v>
      </c>
      <c r="T168" s="189">
        <f t="shared" si="33"/>
        <v>0</v>
      </c>
      <c r="U168" s="35"/>
      <c r="V168" s="35"/>
      <c r="W168" s="35"/>
      <c r="X168" s="35"/>
      <c r="Y168" s="35"/>
      <c r="Z168" s="35"/>
      <c r="AA168" s="35"/>
      <c r="AB168" s="35"/>
      <c r="AC168" s="35"/>
      <c r="AD168" s="35"/>
      <c r="AE168" s="35"/>
      <c r="AR168" s="190" t="s">
        <v>1002</v>
      </c>
      <c r="AT168" s="190" t="s">
        <v>161</v>
      </c>
      <c r="AU168" s="190" t="s">
        <v>75</v>
      </c>
      <c r="AY168" s="18" t="s">
        <v>159</v>
      </c>
      <c r="BE168" s="191">
        <f t="shared" si="34"/>
        <v>0</v>
      </c>
      <c r="BF168" s="191">
        <f t="shared" si="35"/>
        <v>0</v>
      </c>
      <c r="BG168" s="191">
        <f t="shared" si="36"/>
        <v>0</v>
      </c>
      <c r="BH168" s="191">
        <f t="shared" si="37"/>
        <v>0</v>
      </c>
      <c r="BI168" s="191">
        <f t="shared" si="38"/>
        <v>0</v>
      </c>
      <c r="BJ168" s="18" t="s">
        <v>75</v>
      </c>
      <c r="BK168" s="191">
        <f t="shared" si="39"/>
        <v>0</v>
      </c>
      <c r="BL168" s="18" t="s">
        <v>1002</v>
      </c>
      <c r="BM168" s="190" t="s">
        <v>1676</v>
      </c>
    </row>
    <row r="169" spans="1:65" s="2" customFormat="1" ht="36">
      <c r="A169" s="35"/>
      <c r="B169" s="36"/>
      <c r="C169" s="179" t="s">
        <v>530</v>
      </c>
      <c r="D169" s="179" t="s">
        <v>161</v>
      </c>
      <c r="E169" s="180" t="s">
        <v>1677</v>
      </c>
      <c r="F169" s="181" t="s">
        <v>1678</v>
      </c>
      <c r="G169" s="182" t="s">
        <v>389</v>
      </c>
      <c r="H169" s="183">
        <v>30</v>
      </c>
      <c r="I169" s="184"/>
      <c r="J169" s="185">
        <f t="shared" si="30"/>
        <v>0</v>
      </c>
      <c r="K169" s="181" t="s">
        <v>697</v>
      </c>
      <c r="L169" s="40"/>
      <c r="M169" s="186" t="s">
        <v>19</v>
      </c>
      <c r="N169" s="187" t="s">
        <v>39</v>
      </c>
      <c r="O169" s="65"/>
      <c r="P169" s="188">
        <f t="shared" si="31"/>
        <v>0</v>
      </c>
      <c r="Q169" s="188">
        <v>0</v>
      </c>
      <c r="R169" s="188">
        <f t="shared" si="32"/>
        <v>0</v>
      </c>
      <c r="S169" s="188">
        <v>0</v>
      </c>
      <c r="T169" s="189">
        <f t="shared" si="33"/>
        <v>0</v>
      </c>
      <c r="U169" s="35"/>
      <c r="V169" s="35"/>
      <c r="W169" s="35"/>
      <c r="X169" s="35"/>
      <c r="Y169" s="35"/>
      <c r="Z169" s="35"/>
      <c r="AA169" s="35"/>
      <c r="AB169" s="35"/>
      <c r="AC169" s="35"/>
      <c r="AD169" s="35"/>
      <c r="AE169" s="35"/>
      <c r="AR169" s="190" t="s">
        <v>1002</v>
      </c>
      <c r="AT169" s="190" t="s">
        <v>161</v>
      </c>
      <c r="AU169" s="190" t="s">
        <v>75</v>
      </c>
      <c r="AY169" s="18" t="s">
        <v>159</v>
      </c>
      <c r="BE169" s="191">
        <f t="shared" si="34"/>
        <v>0</v>
      </c>
      <c r="BF169" s="191">
        <f t="shared" si="35"/>
        <v>0</v>
      </c>
      <c r="BG169" s="191">
        <f t="shared" si="36"/>
        <v>0</v>
      </c>
      <c r="BH169" s="191">
        <f t="shared" si="37"/>
        <v>0</v>
      </c>
      <c r="BI169" s="191">
        <f t="shared" si="38"/>
        <v>0</v>
      </c>
      <c r="BJ169" s="18" t="s">
        <v>75</v>
      </c>
      <c r="BK169" s="191">
        <f t="shared" si="39"/>
        <v>0</v>
      </c>
      <c r="BL169" s="18" t="s">
        <v>1002</v>
      </c>
      <c r="BM169" s="190" t="s">
        <v>1679</v>
      </c>
    </row>
    <row r="170" spans="1:65" s="2" customFormat="1" ht="48">
      <c r="A170" s="35"/>
      <c r="B170" s="36"/>
      <c r="C170" s="179" t="s">
        <v>538</v>
      </c>
      <c r="D170" s="179" t="s">
        <v>161</v>
      </c>
      <c r="E170" s="180" t="s">
        <v>1680</v>
      </c>
      <c r="F170" s="181" t="s">
        <v>1681</v>
      </c>
      <c r="G170" s="182" t="s">
        <v>389</v>
      </c>
      <c r="H170" s="183">
        <v>17</v>
      </c>
      <c r="I170" s="184"/>
      <c r="J170" s="185">
        <f t="shared" si="30"/>
        <v>0</v>
      </c>
      <c r="K170" s="181" t="s">
        <v>697</v>
      </c>
      <c r="L170" s="40"/>
      <c r="M170" s="186" t="s">
        <v>19</v>
      </c>
      <c r="N170" s="187" t="s">
        <v>39</v>
      </c>
      <c r="O170" s="65"/>
      <c r="P170" s="188">
        <f t="shared" si="31"/>
        <v>0</v>
      </c>
      <c r="Q170" s="188">
        <v>0</v>
      </c>
      <c r="R170" s="188">
        <f t="shared" si="32"/>
        <v>0</v>
      </c>
      <c r="S170" s="188">
        <v>0</v>
      </c>
      <c r="T170" s="189">
        <f t="shared" si="33"/>
        <v>0</v>
      </c>
      <c r="U170" s="35"/>
      <c r="V170" s="35"/>
      <c r="W170" s="35"/>
      <c r="X170" s="35"/>
      <c r="Y170" s="35"/>
      <c r="Z170" s="35"/>
      <c r="AA170" s="35"/>
      <c r="AB170" s="35"/>
      <c r="AC170" s="35"/>
      <c r="AD170" s="35"/>
      <c r="AE170" s="35"/>
      <c r="AR170" s="190" t="s">
        <v>1002</v>
      </c>
      <c r="AT170" s="190" t="s">
        <v>161</v>
      </c>
      <c r="AU170" s="190" t="s">
        <v>75</v>
      </c>
      <c r="AY170" s="18" t="s">
        <v>159</v>
      </c>
      <c r="BE170" s="191">
        <f t="shared" si="34"/>
        <v>0</v>
      </c>
      <c r="BF170" s="191">
        <f t="shared" si="35"/>
        <v>0</v>
      </c>
      <c r="BG170" s="191">
        <f t="shared" si="36"/>
        <v>0</v>
      </c>
      <c r="BH170" s="191">
        <f t="shared" si="37"/>
        <v>0</v>
      </c>
      <c r="BI170" s="191">
        <f t="shared" si="38"/>
        <v>0</v>
      </c>
      <c r="BJ170" s="18" t="s">
        <v>75</v>
      </c>
      <c r="BK170" s="191">
        <f t="shared" si="39"/>
        <v>0</v>
      </c>
      <c r="BL170" s="18" t="s">
        <v>1002</v>
      </c>
      <c r="BM170" s="190" t="s">
        <v>1682</v>
      </c>
    </row>
    <row r="171" spans="1:65" s="2" customFormat="1" ht="55.5" customHeight="1">
      <c r="A171" s="35"/>
      <c r="B171" s="36"/>
      <c r="C171" s="179" t="s">
        <v>542</v>
      </c>
      <c r="D171" s="179" t="s">
        <v>161</v>
      </c>
      <c r="E171" s="180" t="s">
        <v>1683</v>
      </c>
      <c r="F171" s="181" t="s">
        <v>1684</v>
      </c>
      <c r="G171" s="182" t="s">
        <v>389</v>
      </c>
      <c r="H171" s="183">
        <v>21</v>
      </c>
      <c r="I171" s="184"/>
      <c r="J171" s="185">
        <f t="shared" si="30"/>
        <v>0</v>
      </c>
      <c r="K171" s="181" t="s">
        <v>697</v>
      </c>
      <c r="L171" s="40"/>
      <c r="M171" s="186" t="s">
        <v>19</v>
      </c>
      <c r="N171" s="187" t="s">
        <v>39</v>
      </c>
      <c r="O171" s="65"/>
      <c r="P171" s="188">
        <f t="shared" si="31"/>
        <v>0</v>
      </c>
      <c r="Q171" s="188">
        <v>0</v>
      </c>
      <c r="R171" s="188">
        <f t="shared" si="32"/>
        <v>0</v>
      </c>
      <c r="S171" s="188">
        <v>0</v>
      </c>
      <c r="T171" s="189">
        <f t="shared" si="33"/>
        <v>0</v>
      </c>
      <c r="U171" s="35"/>
      <c r="V171" s="35"/>
      <c r="W171" s="35"/>
      <c r="X171" s="35"/>
      <c r="Y171" s="35"/>
      <c r="Z171" s="35"/>
      <c r="AA171" s="35"/>
      <c r="AB171" s="35"/>
      <c r="AC171" s="35"/>
      <c r="AD171" s="35"/>
      <c r="AE171" s="35"/>
      <c r="AR171" s="190" t="s">
        <v>1002</v>
      </c>
      <c r="AT171" s="190" t="s">
        <v>161</v>
      </c>
      <c r="AU171" s="190" t="s">
        <v>75</v>
      </c>
      <c r="AY171" s="18" t="s">
        <v>159</v>
      </c>
      <c r="BE171" s="191">
        <f t="shared" si="34"/>
        <v>0</v>
      </c>
      <c r="BF171" s="191">
        <f t="shared" si="35"/>
        <v>0</v>
      </c>
      <c r="BG171" s="191">
        <f t="shared" si="36"/>
        <v>0</v>
      </c>
      <c r="BH171" s="191">
        <f t="shared" si="37"/>
        <v>0</v>
      </c>
      <c r="BI171" s="191">
        <f t="shared" si="38"/>
        <v>0</v>
      </c>
      <c r="BJ171" s="18" t="s">
        <v>75</v>
      </c>
      <c r="BK171" s="191">
        <f t="shared" si="39"/>
        <v>0</v>
      </c>
      <c r="BL171" s="18" t="s">
        <v>1002</v>
      </c>
      <c r="BM171" s="190" t="s">
        <v>1685</v>
      </c>
    </row>
    <row r="172" spans="1:65" s="2" customFormat="1" ht="48">
      <c r="A172" s="35"/>
      <c r="B172" s="36"/>
      <c r="C172" s="179" t="s">
        <v>547</v>
      </c>
      <c r="D172" s="179" t="s">
        <v>161</v>
      </c>
      <c r="E172" s="180" t="s">
        <v>1686</v>
      </c>
      <c r="F172" s="181" t="s">
        <v>1687</v>
      </c>
      <c r="G172" s="182" t="s">
        <v>389</v>
      </c>
      <c r="H172" s="183">
        <v>64</v>
      </c>
      <c r="I172" s="184"/>
      <c r="J172" s="185">
        <f t="shared" si="30"/>
        <v>0</v>
      </c>
      <c r="K172" s="181" t="s">
        <v>697</v>
      </c>
      <c r="L172" s="40"/>
      <c r="M172" s="186" t="s">
        <v>19</v>
      </c>
      <c r="N172" s="187" t="s">
        <v>39</v>
      </c>
      <c r="O172" s="65"/>
      <c r="P172" s="188">
        <f t="shared" si="31"/>
        <v>0</v>
      </c>
      <c r="Q172" s="188">
        <v>0</v>
      </c>
      <c r="R172" s="188">
        <f t="shared" si="32"/>
        <v>0</v>
      </c>
      <c r="S172" s="188">
        <v>0</v>
      </c>
      <c r="T172" s="189">
        <f t="shared" si="33"/>
        <v>0</v>
      </c>
      <c r="U172" s="35"/>
      <c r="V172" s="35"/>
      <c r="W172" s="35"/>
      <c r="X172" s="35"/>
      <c r="Y172" s="35"/>
      <c r="Z172" s="35"/>
      <c r="AA172" s="35"/>
      <c r="AB172" s="35"/>
      <c r="AC172" s="35"/>
      <c r="AD172" s="35"/>
      <c r="AE172" s="35"/>
      <c r="AR172" s="190" t="s">
        <v>1002</v>
      </c>
      <c r="AT172" s="190" t="s">
        <v>161</v>
      </c>
      <c r="AU172" s="190" t="s">
        <v>75</v>
      </c>
      <c r="AY172" s="18" t="s">
        <v>159</v>
      </c>
      <c r="BE172" s="191">
        <f t="shared" si="34"/>
        <v>0</v>
      </c>
      <c r="BF172" s="191">
        <f t="shared" si="35"/>
        <v>0</v>
      </c>
      <c r="BG172" s="191">
        <f t="shared" si="36"/>
        <v>0</v>
      </c>
      <c r="BH172" s="191">
        <f t="shared" si="37"/>
        <v>0</v>
      </c>
      <c r="BI172" s="191">
        <f t="shared" si="38"/>
        <v>0</v>
      </c>
      <c r="BJ172" s="18" t="s">
        <v>75</v>
      </c>
      <c r="BK172" s="191">
        <f t="shared" si="39"/>
        <v>0</v>
      </c>
      <c r="BL172" s="18" t="s">
        <v>1002</v>
      </c>
      <c r="BM172" s="190" t="s">
        <v>1688</v>
      </c>
    </row>
    <row r="173" spans="1:65" s="2" customFormat="1" ht="19.5">
      <c r="A173" s="35"/>
      <c r="B173" s="36"/>
      <c r="C173" s="37"/>
      <c r="D173" s="194" t="s">
        <v>788</v>
      </c>
      <c r="E173" s="37"/>
      <c r="F173" s="235" t="s">
        <v>1689</v>
      </c>
      <c r="G173" s="37"/>
      <c r="H173" s="37"/>
      <c r="I173" s="236"/>
      <c r="J173" s="37"/>
      <c r="K173" s="37"/>
      <c r="L173" s="40"/>
      <c r="M173" s="237"/>
      <c r="N173" s="238"/>
      <c r="O173" s="65"/>
      <c r="P173" s="65"/>
      <c r="Q173" s="65"/>
      <c r="R173" s="65"/>
      <c r="S173" s="65"/>
      <c r="T173" s="66"/>
      <c r="U173" s="35"/>
      <c r="V173" s="35"/>
      <c r="W173" s="35"/>
      <c r="X173" s="35"/>
      <c r="Y173" s="35"/>
      <c r="Z173" s="35"/>
      <c r="AA173" s="35"/>
      <c r="AB173" s="35"/>
      <c r="AC173" s="35"/>
      <c r="AD173" s="35"/>
      <c r="AE173" s="35"/>
      <c r="AT173" s="18" t="s">
        <v>788</v>
      </c>
      <c r="AU173" s="18" t="s">
        <v>75</v>
      </c>
    </row>
    <row r="174" spans="1:65" s="13" customFormat="1" ht="11.25">
      <c r="B174" s="192"/>
      <c r="C174" s="193"/>
      <c r="D174" s="194" t="s">
        <v>168</v>
      </c>
      <c r="E174" s="195" t="s">
        <v>19</v>
      </c>
      <c r="F174" s="196" t="s">
        <v>1690</v>
      </c>
      <c r="G174" s="193"/>
      <c r="H174" s="197">
        <v>64</v>
      </c>
      <c r="I174" s="198"/>
      <c r="J174" s="193"/>
      <c r="K174" s="193"/>
      <c r="L174" s="199"/>
      <c r="M174" s="200"/>
      <c r="N174" s="201"/>
      <c r="O174" s="201"/>
      <c r="P174" s="201"/>
      <c r="Q174" s="201"/>
      <c r="R174" s="201"/>
      <c r="S174" s="201"/>
      <c r="T174" s="202"/>
      <c r="AT174" s="203" t="s">
        <v>168</v>
      </c>
      <c r="AU174" s="203" t="s">
        <v>75</v>
      </c>
      <c r="AV174" s="13" t="s">
        <v>77</v>
      </c>
      <c r="AW174" s="13" t="s">
        <v>30</v>
      </c>
      <c r="AX174" s="13" t="s">
        <v>75</v>
      </c>
      <c r="AY174" s="203" t="s">
        <v>159</v>
      </c>
    </row>
    <row r="175" spans="1:65" s="2" customFormat="1" ht="36">
      <c r="A175" s="35"/>
      <c r="B175" s="36"/>
      <c r="C175" s="179" t="s">
        <v>460</v>
      </c>
      <c r="D175" s="179" t="s">
        <v>161</v>
      </c>
      <c r="E175" s="180" t="s">
        <v>1691</v>
      </c>
      <c r="F175" s="181" t="s">
        <v>1692</v>
      </c>
      <c r="G175" s="182" t="s">
        <v>389</v>
      </c>
      <c r="H175" s="183">
        <v>2</v>
      </c>
      <c r="I175" s="184"/>
      <c r="J175" s="185">
        <f>ROUND(I175*H175,2)</f>
        <v>0</v>
      </c>
      <c r="K175" s="181" t="s">
        <v>697</v>
      </c>
      <c r="L175" s="40"/>
      <c r="M175" s="186" t="s">
        <v>19</v>
      </c>
      <c r="N175" s="187" t="s">
        <v>39</v>
      </c>
      <c r="O175" s="65"/>
      <c r="P175" s="188">
        <f>O175*H175</f>
        <v>0</v>
      </c>
      <c r="Q175" s="188">
        <v>0</v>
      </c>
      <c r="R175" s="188">
        <f>Q175*H175</f>
        <v>0</v>
      </c>
      <c r="S175" s="188">
        <v>0</v>
      </c>
      <c r="T175" s="189">
        <f>S175*H175</f>
        <v>0</v>
      </c>
      <c r="U175" s="35"/>
      <c r="V175" s="35"/>
      <c r="W175" s="35"/>
      <c r="X175" s="35"/>
      <c r="Y175" s="35"/>
      <c r="Z175" s="35"/>
      <c r="AA175" s="35"/>
      <c r="AB175" s="35"/>
      <c r="AC175" s="35"/>
      <c r="AD175" s="35"/>
      <c r="AE175" s="35"/>
      <c r="AR175" s="190" t="s">
        <v>1002</v>
      </c>
      <c r="AT175" s="190" t="s">
        <v>161</v>
      </c>
      <c r="AU175" s="190" t="s">
        <v>75</v>
      </c>
      <c r="AY175" s="18" t="s">
        <v>159</v>
      </c>
      <c r="BE175" s="191">
        <f>IF(N175="základní",J175,0)</f>
        <v>0</v>
      </c>
      <c r="BF175" s="191">
        <f>IF(N175="snížená",J175,0)</f>
        <v>0</v>
      </c>
      <c r="BG175" s="191">
        <f>IF(N175="zákl. přenesená",J175,0)</f>
        <v>0</v>
      </c>
      <c r="BH175" s="191">
        <f>IF(N175="sníž. přenesená",J175,0)</f>
        <v>0</v>
      </c>
      <c r="BI175" s="191">
        <f>IF(N175="nulová",J175,0)</f>
        <v>0</v>
      </c>
      <c r="BJ175" s="18" t="s">
        <v>75</v>
      </c>
      <c r="BK175" s="191">
        <f>ROUND(I175*H175,2)</f>
        <v>0</v>
      </c>
      <c r="BL175" s="18" t="s">
        <v>1002</v>
      </c>
      <c r="BM175" s="190" t="s">
        <v>1693</v>
      </c>
    </row>
    <row r="176" spans="1:65" s="2" customFormat="1" ht="66.75" customHeight="1">
      <c r="A176" s="35"/>
      <c r="B176" s="36"/>
      <c r="C176" s="179" t="s">
        <v>556</v>
      </c>
      <c r="D176" s="179" t="s">
        <v>161</v>
      </c>
      <c r="E176" s="180" t="s">
        <v>1694</v>
      </c>
      <c r="F176" s="181" t="s">
        <v>1695</v>
      </c>
      <c r="G176" s="182" t="s">
        <v>389</v>
      </c>
      <c r="H176" s="183">
        <v>3</v>
      </c>
      <c r="I176" s="184"/>
      <c r="J176" s="185">
        <f>ROUND(I176*H176,2)</f>
        <v>0</v>
      </c>
      <c r="K176" s="181" t="s">
        <v>697</v>
      </c>
      <c r="L176" s="40"/>
      <c r="M176" s="186" t="s">
        <v>19</v>
      </c>
      <c r="N176" s="187" t="s">
        <v>39</v>
      </c>
      <c r="O176" s="65"/>
      <c r="P176" s="188">
        <f>O176*H176</f>
        <v>0</v>
      </c>
      <c r="Q176" s="188">
        <v>0</v>
      </c>
      <c r="R176" s="188">
        <f>Q176*H176</f>
        <v>0</v>
      </c>
      <c r="S176" s="188">
        <v>0</v>
      </c>
      <c r="T176" s="189">
        <f>S176*H176</f>
        <v>0</v>
      </c>
      <c r="U176" s="35"/>
      <c r="V176" s="35"/>
      <c r="W176" s="35"/>
      <c r="X176" s="35"/>
      <c r="Y176" s="35"/>
      <c r="Z176" s="35"/>
      <c r="AA176" s="35"/>
      <c r="AB176" s="35"/>
      <c r="AC176" s="35"/>
      <c r="AD176" s="35"/>
      <c r="AE176" s="35"/>
      <c r="AR176" s="190" t="s">
        <v>1002</v>
      </c>
      <c r="AT176" s="190" t="s">
        <v>161</v>
      </c>
      <c r="AU176" s="190" t="s">
        <v>75</v>
      </c>
      <c r="AY176" s="18" t="s">
        <v>159</v>
      </c>
      <c r="BE176" s="191">
        <f>IF(N176="základní",J176,0)</f>
        <v>0</v>
      </c>
      <c r="BF176" s="191">
        <f>IF(N176="snížená",J176,0)</f>
        <v>0</v>
      </c>
      <c r="BG176" s="191">
        <f>IF(N176="zákl. přenesená",J176,0)</f>
        <v>0</v>
      </c>
      <c r="BH176" s="191">
        <f>IF(N176="sníž. přenesená",J176,0)</f>
        <v>0</v>
      </c>
      <c r="BI176" s="191">
        <f>IF(N176="nulová",J176,0)</f>
        <v>0</v>
      </c>
      <c r="BJ176" s="18" t="s">
        <v>75</v>
      </c>
      <c r="BK176" s="191">
        <f>ROUND(I176*H176,2)</f>
        <v>0</v>
      </c>
      <c r="BL176" s="18" t="s">
        <v>1002</v>
      </c>
      <c r="BM176" s="190" t="s">
        <v>1696</v>
      </c>
    </row>
    <row r="177" spans="1:65" s="2" customFormat="1" ht="19.5">
      <c r="A177" s="35"/>
      <c r="B177" s="36"/>
      <c r="C177" s="37"/>
      <c r="D177" s="194" t="s">
        <v>788</v>
      </c>
      <c r="E177" s="37"/>
      <c r="F177" s="235" t="s">
        <v>1697</v>
      </c>
      <c r="G177" s="37"/>
      <c r="H177" s="37"/>
      <c r="I177" s="236"/>
      <c r="J177" s="37"/>
      <c r="K177" s="37"/>
      <c r="L177" s="40"/>
      <c r="M177" s="237"/>
      <c r="N177" s="238"/>
      <c r="O177" s="65"/>
      <c r="P177" s="65"/>
      <c r="Q177" s="65"/>
      <c r="R177" s="65"/>
      <c r="S177" s="65"/>
      <c r="T177" s="66"/>
      <c r="U177" s="35"/>
      <c r="V177" s="35"/>
      <c r="W177" s="35"/>
      <c r="X177" s="35"/>
      <c r="Y177" s="35"/>
      <c r="Z177" s="35"/>
      <c r="AA177" s="35"/>
      <c r="AB177" s="35"/>
      <c r="AC177" s="35"/>
      <c r="AD177" s="35"/>
      <c r="AE177" s="35"/>
      <c r="AT177" s="18" t="s">
        <v>788</v>
      </c>
      <c r="AU177" s="18" t="s">
        <v>75</v>
      </c>
    </row>
    <row r="178" spans="1:65" s="2" customFormat="1" ht="48">
      <c r="A178" s="35"/>
      <c r="B178" s="36"/>
      <c r="C178" s="179" t="s">
        <v>561</v>
      </c>
      <c r="D178" s="179" t="s">
        <v>161</v>
      </c>
      <c r="E178" s="180" t="s">
        <v>1698</v>
      </c>
      <c r="F178" s="181" t="s">
        <v>1699</v>
      </c>
      <c r="G178" s="182" t="s">
        <v>389</v>
      </c>
      <c r="H178" s="183">
        <v>8</v>
      </c>
      <c r="I178" s="184"/>
      <c r="J178" s="185">
        <f>ROUND(I178*H178,2)</f>
        <v>0</v>
      </c>
      <c r="K178" s="181" t="s">
        <v>697</v>
      </c>
      <c r="L178" s="40"/>
      <c r="M178" s="186" t="s">
        <v>19</v>
      </c>
      <c r="N178" s="187" t="s">
        <v>39</v>
      </c>
      <c r="O178" s="65"/>
      <c r="P178" s="188">
        <f>O178*H178</f>
        <v>0</v>
      </c>
      <c r="Q178" s="188">
        <v>0</v>
      </c>
      <c r="R178" s="188">
        <f>Q178*H178</f>
        <v>0</v>
      </c>
      <c r="S178" s="188">
        <v>0</v>
      </c>
      <c r="T178" s="189">
        <f>S178*H178</f>
        <v>0</v>
      </c>
      <c r="U178" s="35"/>
      <c r="V178" s="35"/>
      <c r="W178" s="35"/>
      <c r="X178" s="35"/>
      <c r="Y178" s="35"/>
      <c r="Z178" s="35"/>
      <c r="AA178" s="35"/>
      <c r="AB178" s="35"/>
      <c r="AC178" s="35"/>
      <c r="AD178" s="35"/>
      <c r="AE178" s="35"/>
      <c r="AR178" s="190" t="s">
        <v>1002</v>
      </c>
      <c r="AT178" s="190" t="s">
        <v>161</v>
      </c>
      <c r="AU178" s="190" t="s">
        <v>75</v>
      </c>
      <c r="AY178" s="18" t="s">
        <v>159</v>
      </c>
      <c r="BE178" s="191">
        <f>IF(N178="základní",J178,0)</f>
        <v>0</v>
      </c>
      <c r="BF178" s="191">
        <f>IF(N178="snížená",J178,0)</f>
        <v>0</v>
      </c>
      <c r="BG178" s="191">
        <f>IF(N178="zákl. přenesená",J178,0)</f>
        <v>0</v>
      </c>
      <c r="BH178" s="191">
        <f>IF(N178="sníž. přenesená",J178,0)</f>
        <v>0</v>
      </c>
      <c r="BI178" s="191">
        <f>IF(N178="nulová",J178,0)</f>
        <v>0</v>
      </c>
      <c r="BJ178" s="18" t="s">
        <v>75</v>
      </c>
      <c r="BK178" s="191">
        <f>ROUND(I178*H178,2)</f>
        <v>0</v>
      </c>
      <c r="BL178" s="18" t="s">
        <v>1002</v>
      </c>
      <c r="BM178" s="190" t="s">
        <v>1700</v>
      </c>
    </row>
    <row r="179" spans="1:65" s="2" customFormat="1" ht="36">
      <c r="A179" s="35"/>
      <c r="B179" s="36"/>
      <c r="C179" s="179" t="s">
        <v>567</v>
      </c>
      <c r="D179" s="179" t="s">
        <v>161</v>
      </c>
      <c r="E179" s="180" t="s">
        <v>1701</v>
      </c>
      <c r="F179" s="181" t="s">
        <v>1702</v>
      </c>
      <c r="G179" s="182" t="s">
        <v>389</v>
      </c>
      <c r="H179" s="183">
        <v>47</v>
      </c>
      <c r="I179" s="184"/>
      <c r="J179" s="185">
        <f>ROUND(I179*H179,2)</f>
        <v>0</v>
      </c>
      <c r="K179" s="181" t="s">
        <v>19</v>
      </c>
      <c r="L179" s="40"/>
      <c r="M179" s="186" t="s">
        <v>19</v>
      </c>
      <c r="N179" s="187" t="s">
        <v>39</v>
      </c>
      <c r="O179" s="65"/>
      <c r="P179" s="188">
        <f>O179*H179</f>
        <v>0</v>
      </c>
      <c r="Q179" s="188">
        <v>0</v>
      </c>
      <c r="R179" s="188">
        <f>Q179*H179</f>
        <v>0</v>
      </c>
      <c r="S179" s="188">
        <v>0</v>
      </c>
      <c r="T179" s="189">
        <f>S179*H179</f>
        <v>0</v>
      </c>
      <c r="U179" s="35"/>
      <c r="V179" s="35"/>
      <c r="W179" s="35"/>
      <c r="X179" s="35"/>
      <c r="Y179" s="35"/>
      <c r="Z179" s="35"/>
      <c r="AA179" s="35"/>
      <c r="AB179" s="35"/>
      <c r="AC179" s="35"/>
      <c r="AD179" s="35"/>
      <c r="AE179" s="35"/>
      <c r="AR179" s="190" t="s">
        <v>1002</v>
      </c>
      <c r="AT179" s="190" t="s">
        <v>161</v>
      </c>
      <c r="AU179" s="190" t="s">
        <v>75</v>
      </c>
      <c r="AY179" s="18" t="s">
        <v>159</v>
      </c>
      <c r="BE179" s="191">
        <f>IF(N179="základní",J179,0)</f>
        <v>0</v>
      </c>
      <c r="BF179" s="191">
        <f>IF(N179="snížená",J179,0)</f>
        <v>0</v>
      </c>
      <c r="BG179" s="191">
        <f>IF(N179="zákl. přenesená",J179,0)</f>
        <v>0</v>
      </c>
      <c r="BH179" s="191">
        <f>IF(N179="sníž. přenesená",J179,0)</f>
        <v>0</v>
      </c>
      <c r="BI179" s="191">
        <f>IF(N179="nulová",J179,0)</f>
        <v>0</v>
      </c>
      <c r="BJ179" s="18" t="s">
        <v>75</v>
      </c>
      <c r="BK179" s="191">
        <f>ROUND(I179*H179,2)</f>
        <v>0</v>
      </c>
      <c r="BL179" s="18" t="s">
        <v>1002</v>
      </c>
      <c r="BM179" s="190" t="s">
        <v>1703</v>
      </c>
    </row>
    <row r="180" spans="1:65" s="13" customFormat="1" ht="11.25">
      <c r="B180" s="192"/>
      <c r="C180" s="193"/>
      <c r="D180" s="194" t="s">
        <v>168</v>
      </c>
      <c r="E180" s="195" t="s">
        <v>19</v>
      </c>
      <c r="F180" s="196" t="s">
        <v>1704</v>
      </c>
      <c r="G180" s="193"/>
      <c r="H180" s="197">
        <v>47</v>
      </c>
      <c r="I180" s="198"/>
      <c r="J180" s="193"/>
      <c r="K180" s="193"/>
      <c r="L180" s="199"/>
      <c r="M180" s="200"/>
      <c r="N180" s="201"/>
      <c r="O180" s="201"/>
      <c r="P180" s="201"/>
      <c r="Q180" s="201"/>
      <c r="R180" s="201"/>
      <c r="S180" s="201"/>
      <c r="T180" s="202"/>
      <c r="AT180" s="203" t="s">
        <v>168</v>
      </c>
      <c r="AU180" s="203" t="s">
        <v>75</v>
      </c>
      <c r="AV180" s="13" t="s">
        <v>77</v>
      </c>
      <c r="AW180" s="13" t="s">
        <v>30</v>
      </c>
      <c r="AX180" s="13" t="s">
        <v>75</v>
      </c>
      <c r="AY180" s="203" t="s">
        <v>159</v>
      </c>
    </row>
    <row r="181" spans="1:65" s="2" customFormat="1" ht="66.75" customHeight="1">
      <c r="A181" s="35"/>
      <c r="B181" s="36"/>
      <c r="C181" s="179" t="s">
        <v>571</v>
      </c>
      <c r="D181" s="179" t="s">
        <v>161</v>
      </c>
      <c r="E181" s="180" t="s">
        <v>1705</v>
      </c>
      <c r="F181" s="181" t="s">
        <v>1706</v>
      </c>
      <c r="G181" s="182" t="s">
        <v>389</v>
      </c>
      <c r="H181" s="183">
        <v>2</v>
      </c>
      <c r="I181" s="184"/>
      <c r="J181" s="185">
        <f t="shared" ref="J181:J186" si="40">ROUND(I181*H181,2)</f>
        <v>0</v>
      </c>
      <c r="K181" s="181" t="s">
        <v>697</v>
      </c>
      <c r="L181" s="40"/>
      <c r="M181" s="186" t="s">
        <v>19</v>
      </c>
      <c r="N181" s="187" t="s">
        <v>39</v>
      </c>
      <c r="O181" s="65"/>
      <c r="P181" s="188">
        <f t="shared" ref="P181:P186" si="41">O181*H181</f>
        <v>0</v>
      </c>
      <c r="Q181" s="188">
        <v>0</v>
      </c>
      <c r="R181" s="188">
        <f t="shared" ref="R181:R186" si="42">Q181*H181</f>
        <v>0</v>
      </c>
      <c r="S181" s="188">
        <v>0</v>
      </c>
      <c r="T181" s="189">
        <f t="shared" ref="T181:T186" si="43">S181*H181</f>
        <v>0</v>
      </c>
      <c r="U181" s="35"/>
      <c r="V181" s="35"/>
      <c r="W181" s="35"/>
      <c r="X181" s="35"/>
      <c r="Y181" s="35"/>
      <c r="Z181" s="35"/>
      <c r="AA181" s="35"/>
      <c r="AB181" s="35"/>
      <c r="AC181" s="35"/>
      <c r="AD181" s="35"/>
      <c r="AE181" s="35"/>
      <c r="AR181" s="190" t="s">
        <v>1002</v>
      </c>
      <c r="AT181" s="190" t="s">
        <v>161</v>
      </c>
      <c r="AU181" s="190" t="s">
        <v>75</v>
      </c>
      <c r="AY181" s="18" t="s">
        <v>159</v>
      </c>
      <c r="BE181" s="191">
        <f t="shared" ref="BE181:BE186" si="44">IF(N181="základní",J181,0)</f>
        <v>0</v>
      </c>
      <c r="BF181" s="191">
        <f t="shared" ref="BF181:BF186" si="45">IF(N181="snížená",J181,0)</f>
        <v>0</v>
      </c>
      <c r="BG181" s="191">
        <f t="shared" ref="BG181:BG186" si="46">IF(N181="zákl. přenesená",J181,0)</f>
        <v>0</v>
      </c>
      <c r="BH181" s="191">
        <f t="shared" ref="BH181:BH186" si="47">IF(N181="sníž. přenesená",J181,0)</f>
        <v>0</v>
      </c>
      <c r="BI181" s="191">
        <f t="shared" ref="BI181:BI186" si="48">IF(N181="nulová",J181,0)</f>
        <v>0</v>
      </c>
      <c r="BJ181" s="18" t="s">
        <v>75</v>
      </c>
      <c r="BK181" s="191">
        <f t="shared" ref="BK181:BK186" si="49">ROUND(I181*H181,2)</f>
        <v>0</v>
      </c>
      <c r="BL181" s="18" t="s">
        <v>1002</v>
      </c>
      <c r="BM181" s="190" t="s">
        <v>1707</v>
      </c>
    </row>
    <row r="182" spans="1:65" s="2" customFormat="1" ht="48">
      <c r="A182" s="35"/>
      <c r="B182" s="36"/>
      <c r="C182" s="179" t="s">
        <v>575</v>
      </c>
      <c r="D182" s="179" t="s">
        <v>161</v>
      </c>
      <c r="E182" s="180" t="s">
        <v>1708</v>
      </c>
      <c r="F182" s="181" t="s">
        <v>1709</v>
      </c>
      <c r="G182" s="182" t="s">
        <v>389</v>
      </c>
      <c r="H182" s="183">
        <v>1</v>
      </c>
      <c r="I182" s="184"/>
      <c r="J182" s="185">
        <f t="shared" si="40"/>
        <v>0</v>
      </c>
      <c r="K182" s="181" t="s">
        <v>697</v>
      </c>
      <c r="L182" s="40"/>
      <c r="M182" s="186" t="s">
        <v>19</v>
      </c>
      <c r="N182" s="187" t="s">
        <v>39</v>
      </c>
      <c r="O182" s="65"/>
      <c r="P182" s="188">
        <f t="shared" si="41"/>
        <v>0</v>
      </c>
      <c r="Q182" s="188">
        <v>0</v>
      </c>
      <c r="R182" s="188">
        <f t="shared" si="42"/>
        <v>0</v>
      </c>
      <c r="S182" s="188">
        <v>0</v>
      </c>
      <c r="T182" s="189">
        <f t="shared" si="43"/>
        <v>0</v>
      </c>
      <c r="U182" s="35"/>
      <c r="V182" s="35"/>
      <c r="W182" s="35"/>
      <c r="X182" s="35"/>
      <c r="Y182" s="35"/>
      <c r="Z182" s="35"/>
      <c r="AA182" s="35"/>
      <c r="AB182" s="35"/>
      <c r="AC182" s="35"/>
      <c r="AD182" s="35"/>
      <c r="AE182" s="35"/>
      <c r="AR182" s="190" t="s">
        <v>1002</v>
      </c>
      <c r="AT182" s="190" t="s">
        <v>161</v>
      </c>
      <c r="AU182" s="190" t="s">
        <v>75</v>
      </c>
      <c r="AY182" s="18" t="s">
        <v>159</v>
      </c>
      <c r="BE182" s="191">
        <f t="shared" si="44"/>
        <v>0</v>
      </c>
      <c r="BF182" s="191">
        <f t="shared" si="45"/>
        <v>0</v>
      </c>
      <c r="BG182" s="191">
        <f t="shared" si="46"/>
        <v>0</v>
      </c>
      <c r="BH182" s="191">
        <f t="shared" si="47"/>
        <v>0</v>
      </c>
      <c r="BI182" s="191">
        <f t="shared" si="48"/>
        <v>0</v>
      </c>
      <c r="BJ182" s="18" t="s">
        <v>75</v>
      </c>
      <c r="BK182" s="191">
        <f t="shared" si="49"/>
        <v>0</v>
      </c>
      <c r="BL182" s="18" t="s">
        <v>1002</v>
      </c>
      <c r="BM182" s="190" t="s">
        <v>1710</v>
      </c>
    </row>
    <row r="183" spans="1:65" s="2" customFormat="1" ht="66.75" customHeight="1">
      <c r="A183" s="35"/>
      <c r="B183" s="36"/>
      <c r="C183" s="179" t="s">
        <v>579</v>
      </c>
      <c r="D183" s="179" t="s">
        <v>161</v>
      </c>
      <c r="E183" s="180" t="s">
        <v>1711</v>
      </c>
      <c r="F183" s="181" t="s">
        <v>1712</v>
      </c>
      <c r="G183" s="182" t="s">
        <v>389</v>
      </c>
      <c r="H183" s="183">
        <v>1</v>
      </c>
      <c r="I183" s="184"/>
      <c r="J183" s="185">
        <f t="shared" si="40"/>
        <v>0</v>
      </c>
      <c r="K183" s="181" t="s">
        <v>697</v>
      </c>
      <c r="L183" s="40"/>
      <c r="M183" s="186" t="s">
        <v>19</v>
      </c>
      <c r="N183" s="187" t="s">
        <v>39</v>
      </c>
      <c r="O183" s="65"/>
      <c r="P183" s="188">
        <f t="shared" si="41"/>
        <v>0</v>
      </c>
      <c r="Q183" s="188">
        <v>0</v>
      </c>
      <c r="R183" s="188">
        <f t="shared" si="42"/>
        <v>0</v>
      </c>
      <c r="S183" s="188">
        <v>0</v>
      </c>
      <c r="T183" s="189">
        <f t="shared" si="43"/>
        <v>0</v>
      </c>
      <c r="U183" s="35"/>
      <c r="V183" s="35"/>
      <c r="W183" s="35"/>
      <c r="X183" s="35"/>
      <c r="Y183" s="35"/>
      <c r="Z183" s="35"/>
      <c r="AA183" s="35"/>
      <c r="AB183" s="35"/>
      <c r="AC183" s="35"/>
      <c r="AD183" s="35"/>
      <c r="AE183" s="35"/>
      <c r="AR183" s="190" t="s">
        <v>1002</v>
      </c>
      <c r="AT183" s="190" t="s">
        <v>161</v>
      </c>
      <c r="AU183" s="190" t="s">
        <v>75</v>
      </c>
      <c r="AY183" s="18" t="s">
        <v>159</v>
      </c>
      <c r="BE183" s="191">
        <f t="shared" si="44"/>
        <v>0</v>
      </c>
      <c r="BF183" s="191">
        <f t="shared" si="45"/>
        <v>0</v>
      </c>
      <c r="BG183" s="191">
        <f t="shared" si="46"/>
        <v>0</v>
      </c>
      <c r="BH183" s="191">
        <f t="shared" si="47"/>
        <v>0</v>
      </c>
      <c r="BI183" s="191">
        <f t="shared" si="48"/>
        <v>0</v>
      </c>
      <c r="BJ183" s="18" t="s">
        <v>75</v>
      </c>
      <c r="BK183" s="191">
        <f t="shared" si="49"/>
        <v>0</v>
      </c>
      <c r="BL183" s="18" t="s">
        <v>1002</v>
      </c>
      <c r="BM183" s="190" t="s">
        <v>1713</v>
      </c>
    </row>
    <row r="184" spans="1:65" s="2" customFormat="1" ht="66.75" customHeight="1">
      <c r="A184" s="35"/>
      <c r="B184" s="36"/>
      <c r="C184" s="179" t="s">
        <v>583</v>
      </c>
      <c r="D184" s="179" t="s">
        <v>161</v>
      </c>
      <c r="E184" s="180" t="s">
        <v>1714</v>
      </c>
      <c r="F184" s="181" t="s">
        <v>1715</v>
      </c>
      <c r="G184" s="182" t="s">
        <v>389</v>
      </c>
      <c r="H184" s="183">
        <v>3</v>
      </c>
      <c r="I184" s="184"/>
      <c r="J184" s="185">
        <f t="shared" si="40"/>
        <v>0</v>
      </c>
      <c r="K184" s="181" t="s">
        <v>697</v>
      </c>
      <c r="L184" s="40"/>
      <c r="M184" s="186" t="s">
        <v>19</v>
      </c>
      <c r="N184" s="187" t="s">
        <v>39</v>
      </c>
      <c r="O184" s="65"/>
      <c r="P184" s="188">
        <f t="shared" si="41"/>
        <v>0</v>
      </c>
      <c r="Q184" s="188">
        <v>0</v>
      </c>
      <c r="R184" s="188">
        <f t="shared" si="42"/>
        <v>0</v>
      </c>
      <c r="S184" s="188">
        <v>0</v>
      </c>
      <c r="T184" s="189">
        <f t="shared" si="43"/>
        <v>0</v>
      </c>
      <c r="U184" s="35"/>
      <c r="V184" s="35"/>
      <c r="W184" s="35"/>
      <c r="X184" s="35"/>
      <c r="Y184" s="35"/>
      <c r="Z184" s="35"/>
      <c r="AA184" s="35"/>
      <c r="AB184" s="35"/>
      <c r="AC184" s="35"/>
      <c r="AD184" s="35"/>
      <c r="AE184" s="35"/>
      <c r="AR184" s="190" t="s">
        <v>1002</v>
      </c>
      <c r="AT184" s="190" t="s">
        <v>161</v>
      </c>
      <c r="AU184" s="190" t="s">
        <v>75</v>
      </c>
      <c r="AY184" s="18" t="s">
        <v>159</v>
      </c>
      <c r="BE184" s="191">
        <f t="shared" si="44"/>
        <v>0</v>
      </c>
      <c r="BF184" s="191">
        <f t="shared" si="45"/>
        <v>0</v>
      </c>
      <c r="BG184" s="191">
        <f t="shared" si="46"/>
        <v>0</v>
      </c>
      <c r="BH184" s="191">
        <f t="shared" si="47"/>
        <v>0</v>
      </c>
      <c r="BI184" s="191">
        <f t="shared" si="48"/>
        <v>0</v>
      </c>
      <c r="BJ184" s="18" t="s">
        <v>75</v>
      </c>
      <c r="BK184" s="191">
        <f t="shared" si="49"/>
        <v>0</v>
      </c>
      <c r="BL184" s="18" t="s">
        <v>1002</v>
      </c>
      <c r="BM184" s="190" t="s">
        <v>1716</v>
      </c>
    </row>
    <row r="185" spans="1:65" s="2" customFormat="1" ht="55.5" customHeight="1">
      <c r="A185" s="35"/>
      <c r="B185" s="36"/>
      <c r="C185" s="179" t="s">
        <v>589</v>
      </c>
      <c r="D185" s="179" t="s">
        <v>161</v>
      </c>
      <c r="E185" s="180" t="s">
        <v>1717</v>
      </c>
      <c r="F185" s="181" t="s">
        <v>1718</v>
      </c>
      <c r="G185" s="182" t="s">
        <v>389</v>
      </c>
      <c r="H185" s="183">
        <v>1</v>
      </c>
      <c r="I185" s="184"/>
      <c r="J185" s="185">
        <f t="shared" si="40"/>
        <v>0</v>
      </c>
      <c r="K185" s="181" t="s">
        <v>697</v>
      </c>
      <c r="L185" s="40"/>
      <c r="M185" s="186" t="s">
        <v>19</v>
      </c>
      <c r="N185" s="187" t="s">
        <v>39</v>
      </c>
      <c r="O185" s="65"/>
      <c r="P185" s="188">
        <f t="shared" si="41"/>
        <v>0</v>
      </c>
      <c r="Q185" s="188">
        <v>0</v>
      </c>
      <c r="R185" s="188">
        <f t="shared" si="42"/>
        <v>0</v>
      </c>
      <c r="S185" s="188">
        <v>0</v>
      </c>
      <c r="T185" s="189">
        <f t="shared" si="43"/>
        <v>0</v>
      </c>
      <c r="U185" s="35"/>
      <c r="V185" s="35"/>
      <c r="W185" s="35"/>
      <c r="X185" s="35"/>
      <c r="Y185" s="35"/>
      <c r="Z185" s="35"/>
      <c r="AA185" s="35"/>
      <c r="AB185" s="35"/>
      <c r="AC185" s="35"/>
      <c r="AD185" s="35"/>
      <c r="AE185" s="35"/>
      <c r="AR185" s="190" t="s">
        <v>1002</v>
      </c>
      <c r="AT185" s="190" t="s">
        <v>161</v>
      </c>
      <c r="AU185" s="190" t="s">
        <v>75</v>
      </c>
      <c r="AY185" s="18" t="s">
        <v>159</v>
      </c>
      <c r="BE185" s="191">
        <f t="shared" si="44"/>
        <v>0</v>
      </c>
      <c r="BF185" s="191">
        <f t="shared" si="45"/>
        <v>0</v>
      </c>
      <c r="BG185" s="191">
        <f t="shared" si="46"/>
        <v>0</v>
      </c>
      <c r="BH185" s="191">
        <f t="shared" si="47"/>
        <v>0</v>
      </c>
      <c r="BI185" s="191">
        <f t="shared" si="48"/>
        <v>0</v>
      </c>
      <c r="BJ185" s="18" t="s">
        <v>75</v>
      </c>
      <c r="BK185" s="191">
        <f t="shared" si="49"/>
        <v>0</v>
      </c>
      <c r="BL185" s="18" t="s">
        <v>1002</v>
      </c>
      <c r="BM185" s="190" t="s">
        <v>1719</v>
      </c>
    </row>
    <row r="186" spans="1:65" s="2" customFormat="1" ht="78" customHeight="1">
      <c r="A186" s="35"/>
      <c r="B186" s="36"/>
      <c r="C186" s="179" t="s">
        <v>593</v>
      </c>
      <c r="D186" s="179" t="s">
        <v>161</v>
      </c>
      <c r="E186" s="180" t="s">
        <v>1720</v>
      </c>
      <c r="F186" s="181" t="s">
        <v>1721</v>
      </c>
      <c r="G186" s="182" t="s">
        <v>389</v>
      </c>
      <c r="H186" s="183">
        <v>53</v>
      </c>
      <c r="I186" s="184"/>
      <c r="J186" s="185">
        <f t="shared" si="40"/>
        <v>0</v>
      </c>
      <c r="K186" s="181" t="s">
        <v>697</v>
      </c>
      <c r="L186" s="40"/>
      <c r="M186" s="186" t="s">
        <v>19</v>
      </c>
      <c r="N186" s="187" t="s">
        <v>39</v>
      </c>
      <c r="O186" s="65"/>
      <c r="P186" s="188">
        <f t="shared" si="41"/>
        <v>0</v>
      </c>
      <c r="Q186" s="188">
        <v>0</v>
      </c>
      <c r="R186" s="188">
        <f t="shared" si="42"/>
        <v>0</v>
      </c>
      <c r="S186" s="188">
        <v>0</v>
      </c>
      <c r="T186" s="189">
        <f t="shared" si="43"/>
        <v>0</v>
      </c>
      <c r="U186" s="35"/>
      <c r="V186" s="35"/>
      <c r="W186" s="35"/>
      <c r="X186" s="35"/>
      <c r="Y186" s="35"/>
      <c r="Z186" s="35"/>
      <c r="AA186" s="35"/>
      <c r="AB186" s="35"/>
      <c r="AC186" s="35"/>
      <c r="AD186" s="35"/>
      <c r="AE186" s="35"/>
      <c r="AR186" s="190" t="s">
        <v>1002</v>
      </c>
      <c r="AT186" s="190" t="s">
        <v>161</v>
      </c>
      <c r="AU186" s="190" t="s">
        <v>75</v>
      </c>
      <c r="AY186" s="18" t="s">
        <v>159</v>
      </c>
      <c r="BE186" s="191">
        <f t="shared" si="44"/>
        <v>0</v>
      </c>
      <c r="BF186" s="191">
        <f t="shared" si="45"/>
        <v>0</v>
      </c>
      <c r="BG186" s="191">
        <f t="shared" si="46"/>
        <v>0</v>
      </c>
      <c r="BH186" s="191">
        <f t="shared" si="47"/>
        <v>0</v>
      </c>
      <c r="BI186" s="191">
        <f t="shared" si="48"/>
        <v>0</v>
      </c>
      <c r="BJ186" s="18" t="s">
        <v>75</v>
      </c>
      <c r="BK186" s="191">
        <f t="shared" si="49"/>
        <v>0</v>
      </c>
      <c r="BL186" s="18" t="s">
        <v>1002</v>
      </c>
      <c r="BM186" s="190" t="s">
        <v>1722</v>
      </c>
    </row>
    <row r="187" spans="1:65" s="13" customFormat="1" ht="11.25">
      <c r="B187" s="192"/>
      <c r="C187" s="193"/>
      <c r="D187" s="194" t="s">
        <v>168</v>
      </c>
      <c r="E187" s="195" t="s">
        <v>19</v>
      </c>
      <c r="F187" s="196" t="s">
        <v>1723</v>
      </c>
      <c r="G187" s="193"/>
      <c r="H187" s="197">
        <v>53</v>
      </c>
      <c r="I187" s="198"/>
      <c r="J187" s="193"/>
      <c r="K187" s="193"/>
      <c r="L187" s="199"/>
      <c r="M187" s="200"/>
      <c r="N187" s="201"/>
      <c r="O187" s="201"/>
      <c r="P187" s="201"/>
      <c r="Q187" s="201"/>
      <c r="R187" s="201"/>
      <c r="S187" s="201"/>
      <c r="T187" s="202"/>
      <c r="AT187" s="203" t="s">
        <v>168</v>
      </c>
      <c r="AU187" s="203" t="s">
        <v>75</v>
      </c>
      <c r="AV187" s="13" t="s">
        <v>77</v>
      </c>
      <c r="AW187" s="13" t="s">
        <v>30</v>
      </c>
      <c r="AX187" s="13" t="s">
        <v>75</v>
      </c>
      <c r="AY187" s="203" t="s">
        <v>159</v>
      </c>
    </row>
    <row r="188" spans="1:65" s="2" customFormat="1" ht="78" customHeight="1">
      <c r="A188" s="35"/>
      <c r="B188" s="36"/>
      <c r="C188" s="179" t="s">
        <v>598</v>
      </c>
      <c r="D188" s="179" t="s">
        <v>161</v>
      </c>
      <c r="E188" s="180" t="s">
        <v>1724</v>
      </c>
      <c r="F188" s="181" t="s">
        <v>1725</v>
      </c>
      <c r="G188" s="182" t="s">
        <v>389</v>
      </c>
      <c r="H188" s="183">
        <v>8</v>
      </c>
      <c r="I188" s="184"/>
      <c r="J188" s="185">
        <f>ROUND(I188*H188,2)</f>
        <v>0</v>
      </c>
      <c r="K188" s="181" t="s">
        <v>697</v>
      </c>
      <c r="L188" s="40"/>
      <c r="M188" s="186" t="s">
        <v>19</v>
      </c>
      <c r="N188" s="187" t="s">
        <v>39</v>
      </c>
      <c r="O188" s="65"/>
      <c r="P188" s="188">
        <f>O188*H188</f>
        <v>0</v>
      </c>
      <c r="Q188" s="188">
        <v>0</v>
      </c>
      <c r="R188" s="188">
        <f>Q188*H188</f>
        <v>0</v>
      </c>
      <c r="S188" s="188">
        <v>0</v>
      </c>
      <c r="T188" s="189">
        <f>S188*H188</f>
        <v>0</v>
      </c>
      <c r="U188" s="35"/>
      <c r="V188" s="35"/>
      <c r="W188" s="35"/>
      <c r="X188" s="35"/>
      <c r="Y188" s="35"/>
      <c r="Z188" s="35"/>
      <c r="AA188" s="35"/>
      <c r="AB188" s="35"/>
      <c r="AC188" s="35"/>
      <c r="AD188" s="35"/>
      <c r="AE188" s="35"/>
      <c r="AR188" s="190" t="s">
        <v>1002</v>
      </c>
      <c r="AT188" s="190" t="s">
        <v>161</v>
      </c>
      <c r="AU188" s="190" t="s">
        <v>75</v>
      </c>
      <c r="AY188" s="18" t="s">
        <v>159</v>
      </c>
      <c r="BE188" s="191">
        <f>IF(N188="základní",J188,0)</f>
        <v>0</v>
      </c>
      <c r="BF188" s="191">
        <f>IF(N188="snížená",J188,0)</f>
        <v>0</v>
      </c>
      <c r="BG188" s="191">
        <f>IF(N188="zákl. přenesená",J188,0)</f>
        <v>0</v>
      </c>
      <c r="BH188" s="191">
        <f>IF(N188="sníž. přenesená",J188,0)</f>
        <v>0</v>
      </c>
      <c r="BI188" s="191">
        <f>IF(N188="nulová",J188,0)</f>
        <v>0</v>
      </c>
      <c r="BJ188" s="18" t="s">
        <v>75</v>
      </c>
      <c r="BK188" s="191">
        <f>ROUND(I188*H188,2)</f>
        <v>0</v>
      </c>
      <c r="BL188" s="18" t="s">
        <v>1002</v>
      </c>
      <c r="BM188" s="190" t="s">
        <v>1726</v>
      </c>
    </row>
    <row r="189" spans="1:65" s="2" customFormat="1" ht="78" customHeight="1">
      <c r="A189" s="35"/>
      <c r="B189" s="36"/>
      <c r="C189" s="179" t="s">
        <v>602</v>
      </c>
      <c r="D189" s="179" t="s">
        <v>161</v>
      </c>
      <c r="E189" s="180" t="s">
        <v>1727</v>
      </c>
      <c r="F189" s="181" t="s">
        <v>1728</v>
      </c>
      <c r="G189" s="182" t="s">
        <v>389</v>
      </c>
      <c r="H189" s="183">
        <v>157</v>
      </c>
      <c r="I189" s="184"/>
      <c r="J189" s="185">
        <f>ROUND(I189*H189,2)</f>
        <v>0</v>
      </c>
      <c r="K189" s="181" t="s">
        <v>697</v>
      </c>
      <c r="L189" s="40"/>
      <c r="M189" s="186" t="s">
        <v>19</v>
      </c>
      <c r="N189" s="187" t="s">
        <v>39</v>
      </c>
      <c r="O189" s="65"/>
      <c r="P189" s="188">
        <f>O189*H189</f>
        <v>0</v>
      </c>
      <c r="Q189" s="188">
        <v>0</v>
      </c>
      <c r="R189" s="188">
        <f>Q189*H189</f>
        <v>0</v>
      </c>
      <c r="S189" s="188">
        <v>0</v>
      </c>
      <c r="T189" s="189">
        <f>S189*H189</f>
        <v>0</v>
      </c>
      <c r="U189" s="35"/>
      <c r="V189" s="35"/>
      <c r="W189" s="35"/>
      <c r="X189" s="35"/>
      <c r="Y189" s="35"/>
      <c r="Z189" s="35"/>
      <c r="AA189" s="35"/>
      <c r="AB189" s="35"/>
      <c r="AC189" s="35"/>
      <c r="AD189" s="35"/>
      <c r="AE189" s="35"/>
      <c r="AR189" s="190" t="s">
        <v>1002</v>
      </c>
      <c r="AT189" s="190" t="s">
        <v>161</v>
      </c>
      <c r="AU189" s="190" t="s">
        <v>75</v>
      </c>
      <c r="AY189" s="18" t="s">
        <v>159</v>
      </c>
      <c r="BE189" s="191">
        <f>IF(N189="základní",J189,0)</f>
        <v>0</v>
      </c>
      <c r="BF189" s="191">
        <f>IF(N189="snížená",J189,0)</f>
        <v>0</v>
      </c>
      <c r="BG189" s="191">
        <f>IF(N189="zákl. přenesená",J189,0)</f>
        <v>0</v>
      </c>
      <c r="BH189" s="191">
        <f>IF(N189="sníž. přenesená",J189,0)</f>
        <v>0</v>
      </c>
      <c r="BI189" s="191">
        <f>IF(N189="nulová",J189,0)</f>
        <v>0</v>
      </c>
      <c r="BJ189" s="18" t="s">
        <v>75</v>
      </c>
      <c r="BK189" s="191">
        <f>ROUND(I189*H189,2)</f>
        <v>0</v>
      </c>
      <c r="BL189" s="18" t="s">
        <v>1002</v>
      </c>
      <c r="BM189" s="190" t="s">
        <v>1729</v>
      </c>
    </row>
    <row r="190" spans="1:65" s="2" customFormat="1" ht="78" customHeight="1">
      <c r="A190" s="35"/>
      <c r="B190" s="36"/>
      <c r="C190" s="179" t="s">
        <v>606</v>
      </c>
      <c r="D190" s="179" t="s">
        <v>161</v>
      </c>
      <c r="E190" s="180" t="s">
        <v>1730</v>
      </c>
      <c r="F190" s="181" t="s">
        <v>1731</v>
      </c>
      <c r="G190" s="182" t="s">
        <v>223</v>
      </c>
      <c r="H190" s="183">
        <v>92</v>
      </c>
      <c r="I190" s="184"/>
      <c r="J190" s="185">
        <f>ROUND(I190*H190,2)</f>
        <v>0</v>
      </c>
      <c r="K190" s="181" t="s">
        <v>697</v>
      </c>
      <c r="L190" s="40"/>
      <c r="M190" s="186" t="s">
        <v>19</v>
      </c>
      <c r="N190" s="187" t="s">
        <v>39</v>
      </c>
      <c r="O190" s="65"/>
      <c r="P190" s="188">
        <f>O190*H190</f>
        <v>0</v>
      </c>
      <c r="Q190" s="188">
        <v>0</v>
      </c>
      <c r="R190" s="188">
        <f>Q190*H190</f>
        <v>0</v>
      </c>
      <c r="S190" s="188">
        <v>0</v>
      </c>
      <c r="T190" s="189">
        <f>S190*H190</f>
        <v>0</v>
      </c>
      <c r="U190" s="35"/>
      <c r="V190" s="35"/>
      <c r="W190" s="35"/>
      <c r="X190" s="35"/>
      <c r="Y190" s="35"/>
      <c r="Z190" s="35"/>
      <c r="AA190" s="35"/>
      <c r="AB190" s="35"/>
      <c r="AC190" s="35"/>
      <c r="AD190" s="35"/>
      <c r="AE190" s="35"/>
      <c r="AR190" s="190" t="s">
        <v>1002</v>
      </c>
      <c r="AT190" s="190" t="s">
        <v>161</v>
      </c>
      <c r="AU190" s="190" t="s">
        <v>75</v>
      </c>
      <c r="AY190" s="18" t="s">
        <v>159</v>
      </c>
      <c r="BE190" s="191">
        <f>IF(N190="základní",J190,0)</f>
        <v>0</v>
      </c>
      <c r="BF190" s="191">
        <f>IF(N190="snížená",J190,0)</f>
        <v>0</v>
      </c>
      <c r="BG190" s="191">
        <f>IF(N190="zákl. přenesená",J190,0)</f>
        <v>0</v>
      </c>
      <c r="BH190" s="191">
        <f>IF(N190="sníž. přenesená",J190,0)</f>
        <v>0</v>
      </c>
      <c r="BI190" s="191">
        <f>IF(N190="nulová",J190,0)</f>
        <v>0</v>
      </c>
      <c r="BJ190" s="18" t="s">
        <v>75</v>
      </c>
      <c r="BK190" s="191">
        <f>ROUND(I190*H190,2)</f>
        <v>0</v>
      </c>
      <c r="BL190" s="18" t="s">
        <v>1002</v>
      </c>
      <c r="BM190" s="190" t="s">
        <v>1732</v>
      </c>
    </row>
    <row r="191" spans="1:65" s="13" customFormat="1" ht="11.25">
      <c r="B191" s="192"/>
      <c r="C191" s="193"/>
      <c r="D191" s="194" t="s">
        <v>168</v>
      </c>
      <c r="E191" s="195" t="s">
        <v>19</v>
      </c>
      <c r="F191" s="196" t="s">
        <v>1733</v>
      </c>
      <c r="G191" s="193"/>
      <c r="H191" s="197">
        <v>92</v>
      </c>
      <c r="I191" s="198"/>
      <c r="J191" s="193"/>
      <c r="K191" s="193"/>
      <c r="L191" s="199"/>
      <c r="M191" s="200"/>
      <c r="N191" s="201"/>
      <c r="O191" s="201"/>
      <c r="P191" s="201"/>
      <c r="Q191" s="201"/>
      <c r="R191" s="201"/>
      <c r="S191" s="201"/>
      <c r="T191" s="202"/>
      <c r="AT191" s="203" t="s">
        <v>168</v>
      </c>
      <c r="AU191" s="203" t="s">
        <v>75</v>
      </c>
      <c r="AV191" s="13" t="s">
        <v>77</v>
      </c>
      <c r="AW191" s="13" t="s">
        <v>30</v>
      </c>
      <c r="AX191" s="13" t="s">
        <v>75</v>
      </c>
      <c r="AY191" s="203" t="s">
        <v>159</v>
      </c>
    </row>
    <row r="192" spans="1:65" s="2" customFormat="1" ht="36">
      <c r="A192" s="35"/>
      <c r="B192" s="36"/>
      <c r="C192" s="179" t="s">
        <v>610</v>
      </c>
      <c r="D192" s="179" t="s">
        <v>161</v>
      </c>
      <c r="E192" s="180" t="s">
        <v>1734</v>
      </c>
      <c r="F192" s="181" t="s">
        <v>1735</v>
      </c>
      <c r="G192" s="182" t="s">
        <v>389</v>
      </c>
      <c r="H192" s="183">
        <v>5</v>
      </c>
      <c r="I192" s="184"/>
      <c r="J192" s="185">
        <f t="shared" ref="J192:J199" si="50">ROUND(I192*H192,2)</f>
        <v>0</v>
      </c>
      <c r="K192" s="181" t="s">
        <v>697</v>
      </c>
      <c r="L192" s="40"/>
      <c r="M192" s="186" t="s">
        <v>19</v>
      </c>
      <c r="N192" s="187" t="s">
        <v>39</v>
      </c>
      <c r="O192" s="65"/>
      <c r="P192" s="188">
        <f t="shared" ref="P192:P199" si="51">O192*H192</f>
        <v>0</v>
      </c>
      <c r="Q192" s="188">
        <v>0</v>
      </c>
      <c r="R192" s="188">
        <f t="shared" ref="R192:R199" si="52">Q192*H192</f>
        <v>0</v>
      </c>
      <c r="S192" s="188">
        <v>0</v>
      </c>
      <c r="T192" s="189">
        <f t="shared" ref="T192:T199" si="53">S192*H192</f>
        <v>0</v>
      </c>
      <c r="U192" s="35"/>
      <c r="V192" s="35"/>
      <c r="W192" s="35"/>
      <c r="X192" s="35"/>
      <c r="Y192" s="35"/>
      <c r="Z192" s="35"/>
      <c r="AA192" s="35"/>
      <c r="AB192" s="35"/>
      <c r="AC192" s="35"/>
      <c r="AD192" s="35"/>
      <c r="AE192" s="35"/>
      <c r="AR192" s="190" t="s">
        <v>1002</v>
      </c>
      <c r="AT192" s="190" t="s">
        <v>161</v>
      </c>
      <c r="AU192" s="190" t="s">
        <v>75</v>
      </c>
      <c r="AY192" s="18" t="s">
        <v>159</v>
      </c>
      <c r="BE192" s="191">
        <f t="shared" ref="BE192:BE199" si="54">IF(N192="základní",J192,0)</f>
        <v>0</v>
      </c>
      <c r="BF192" s="191">
        <f t="shared" ref="BF192:BF199" si="55">IF(N192="snížená",J192,0)</f>
        <v>0</v>
      </c>
      <c r="BG192" s="191">
        <f t="shared" ref="BG192:BG199" si="56">IF(N192="zákl. přenesená",J192,0)</f>
        <v>0</v>
      </c>
      <c r="BH192" s="191">
        <f t="shared" ref="BH192:BH199" si="57">IF(N192="sníž. přenesená",J192,0)</f>
        <v>0</v>
      </c>
      <c r="BI192" s="191">
        <f t="shared" ref="BI192:BI199" si="58">IF(N192="nulová",J192,0)</f>
        <v>0</v>
      </c>
      <c r="BJ192" s="18" t="s">
        <v>75</v>
      </c>
      <c r="BK192" s="191">
        <f t="shared" ref="BK192:BK199" si="59">ROUND(I192*H192,2)</f>
        <v>0</v>
      </c>
      <c r="BL192" s="18" t="s">
        <v>1002</v>
      </c>
      <c r="BM192" s="190" t="s">
        <v>1736</v>
      </c>
    </row>
    <row r="193" spans="1:65" s="2" customFormat="1" ht="48">
      <c r="A193" s="35"/>
      <c r="B193" s="36"/>
      <c r="C193" s="179" t="s">
        <v>614</v>
      </c>
      <c r="D193" s="179" t="s">
        <v>161</v>
      </c>
      <c r="E193" s="180" t="s">
        <v>1737</v>
      </c>
      <c r="F193" s="181" t="s">
        <v>1738</v>
      </c>
      <c r="G193" s="182" t="s">
        <v>223</v>
      </c>
      <c r="H193" s="183">
        <v>140</v>
      </c>
      <c r="I193" s="184"/>
      <c r="J193" s="185">
        <f t="shared" si="50"/>
        <v>0</v>
      </c>
      <c r="K193" s="181" t="s">
        <v>697</v>
      </c>
      <c r="L193" s="40"/>
      <c r="M193" s="186" t="s">
        <v>19</v>
      </c>
      <c r="N193" s="187" t="s">
        <v>39</v>
      </c>
      <c r="O193" s="65"/>
      <c r="P193" s="188">
        <f t="shared" si="51"/>
        <v>0</v>
      </c>
      <c r="Q193" s="188">
        <v>0</v>
      </c>
      <c r="R193" s="188">
        <f t="shared" si="52"/>
        <v>0</v>
      </c>
      <c r="S193" s="188">
        <v>0</v>
      </c>
      <c r="T193" s="189">
        <f t="shared" si="53"/>
        <v>0</v>
      </c>
      <c r="U193" s="35"/>
      <c r="V193" s="35"/>
      <c r="W193" s="35"/>
      <c r="X193" s="35"/>
      <c r="Y193" s="35"/>
      <c r="Z193" s="35"/>
      <c r="AA193" s="35"/>
      <c r="AB193" s="35"/>
      <c r="AC193" s="35"/>
      <c r="AD193" s="35"/>
      <c r="AE193" s="35"/>
      <c r="AR193" s="190" t="s">
        <v>1002</v>
      </c>
      <c r="AT193" s="190" t="s">
        <v>161</v>
      </c>
      <c r="AU193" s="190" t="s">
        <v>75</v>
      </c>
      <c r="AY193" s="18" t="s">
        <v>159</v>
      </c>
      <c r="BE193" s="191">
        <f t="shared" si="54"/>
        <v>0</v>
      </c>
      <c r="BF193" s="191">
        <f t="shared" si="55"/>
        <v>0</v>
      </c>
      <c r="BG193" s="191">
        <f t="shared" si="56"/>
        <v>0</v>
      </c>
      <c r="BH193" s="191">
        <f t="shared" si="57"/>
        <v>0</v>
      </c>
      <c r="BI193" s="191">
        <f t="shared" si="58"/>
        <v>0</v>
      </c>
      <c r="BJ193" s="18" t="s">
        <v>75</v>
      </c>
      <c r="BK193" s="191">
        <f t="shared" si="59"/>
        <v>0</v>
      </c>
      <c r="BL193" s="18" t="s">
        <v>1002</v>
      </c>
      <c r="BM193" s="190" t="s">
        <v>1739</v>
      </c>
    </row>
    <row r="194" spans="1:65" s="2" customFormat="1" ht="36">
      <c r="A194" s="35"/>
      <c r="B194" s="36"/>
      <c r="C194" s="179" t="s">
        <v>618</v>
      </c>
      <c r="D194" s="179" t="s">
        <v>161</v>
      </c>
      <c r="E194" s="180" t="s">
        <v>1740</v>
      </c>
      <c r="F194" s="181" t="s">
        <v>1741</v>
      </c>
      <c r="G194" s="182" t="s">
        <v>223</v>
      </c>
      <c r="H194" s="183">
        <v>5</v>
      </c>
      <c r="I194" s="184"/>
      <c r="J194" s="185">
        <f t="shared" si="50"/>
        <v>0</v>
      </c>
      <c r="K194" s="181" t="s">
        <v>697</v>
      </c>
      <c r="L194" s="40"/>
      <c r="M194" s="186" t="s">
        <v>19</v>
      </c>
      <c r="N194" s="187" t="s">
        <v>39</v>
      </c>
      <c r="O194" s="65"/>
      <c r="P194" s="188">
        <f t="shared" si="51"/>
        <v>0</v>
      </c>
      <c r="Q194" s="188">
        <v>0</v>
      </c>
      <c r="R194" s="188">
        <f t="shared" si="52"/>
        <v>0</v>
      </c>
      <c r="S194" s="188">
        <v>0</v>
      </c>
      <c r="T194" s="189">
        <f t="shared" si="53"/>
        <v>0</v>
      </c>
      <c r="U194" s="35"/>
      <c r="V194" s="35"/>
      <c r="W194" s="35"/>
      <c r="X194" s="35"/>
      <c r="Y194" s="35"/>
      <c r="Z194" s="35"/>
      <c r="AA194" s="35"/>
      <c r="AB194" s="35"/>
      <c r="AC194" s="35"/>
      <c r="AD194" s="35"/>
      <c r="AE194" s="35"/>
      <c r="AR194" s="190" t="s">
        <v>1002</v>
      </c>
      <c r="AT194" s="190" t="s">
        <v>161</v>
      </c>
      <c r="AU194" s="190" t="s">
        <v>75</v>
      </c>
      <c r="AY194" s="18" t="s">
        <v>159</v>
      </c>
      <c r="BE194" s="191">
        <f t="shared" si="54"/>
        <v>0</v>
      </c>
      <c r="BF194" s="191">
        <f t="shared" si="55"/>
        <v>0</v>
      </c>
      <c r="BG194" s="191">
        <f t="shared" si="56"/>
        <v>0</v>
      </c>
      <c r="BH194" s="191">
        <f t="shared" si="57"/>
        <v>0</v>
      </c>
      <c r="BI194" s="191">
        <f t="shared" si="58"/>
        <v>0</v>
      </c>
      <c r="BJ194" s="18" t="s">
        <v>75</v>
      </c>
      <c r="BK194" s="191">
        <f t="shared" si="59"/>
        <v>0</v>
      </c>
      <c r="BL194" s="18" t="s">
        <v>1002</v>
      </c>
      <c r="BM194" s="190" t="s">
        <v>1742</v>
      </c>
    </row>
    <row r="195" spans="1:65" s="2" customFormat="1" ht="24">
      <c r="A195" s="35"/>
      <c r="B195" s="36"/>
      <c r="C195" s="179" t="s">
        <v>622</v>
      </c>
      <c r="D195" s="179" t="s">
        <v>161</v>
      </c>
      <c r="E195" s="180" t="s">
        <v>1743</v>
      </c>
      <c r="F195" s="181" t="s">
        <v>1744</v>
      </c>
      <c r="G195" s="182" t="s">
        <v>389</v>
      </c>
      <c r="H195" s="183">
        <v>45</v>
      </c>
      <c r="I195" s="184"/>
      <c r="J195" s="185">
        <f t="shared" si="50"/>
        <v>0</v>
      </c>
      <c r="K195" s="181" t="s">
        <v>697</v>
      </c>
      <c r="L195" s="40"/>
      <c r="M195" s="186" t="s">
        <v>19</v>
      </c>
      <c r="N195" s="187" t="s">
        <v>39</v>
      </c>
      <c r="O195" s="65"/>
      <c r="P195" s="188">
        <f t="shared" si="51"/>
        <v>0</v>
      </c>
      <c r="Q195" s="188">
        <v>0</v>
      </c>
      <c r="R195" s="188">
        <f t="shared" si="52"/>
        <v>0</v>
      </c>
      <c r="S195" s="188">
        <v>0</v>
      </c>
      <c r="T195" s="189">
        <f t="shared" si="53"/>
        <v>0</v>
      </c>
      <c r="U195" s="35"/>
      <c r="V195" s="35"/>
      <c r="W195" s="35"/>
      <c r="X195" s="35"/>
      <c r="Y195" s="35"/>
      <c r="Z195" s="35"/>
      <c r="AA195" s="35"/>
      <c r="AB195" s="35"/>
      <c r="AC195" s="35"/>
      <c r="AD195" s="35"/>
      <c r="AE195" s="35"/>
      <c r="AR195" s="190" t="s">
        <v>1002</v>
      </c>
      <c r="AT195" s="190" t="s">
        <v>161</v>
      </c>
      <c r="AU195" s="190" t="s">
        <v>75</v>
      </c>
      <c r="AY195" s="18" t="s">
        <v>159</v>
      </c>
      <c r="BE195" s="191">
        <f t="shared" si="54"/>
        <v>0</v>
      </c>
      <c r="BF195" s="191">
        <f t="shared" si="55"/>
        <v>0</v>
      </c>
      <c r="BG195" s="191">
        <f t="shared" si="56"/>
        <v>0</v>
      </c>
      <c r="BH195" s="191">
        <f t="shared" si="57"/>
        <v>0</v>
      </c>
      <c r="BI195" s="191">
        <f t="shared" si="58"/>
        <v>0</v>
      </c>
      <c r="BJ195" s="18" t="s">
        <v>75</v>
      </c>
      <c r="BK195" s="191">
        <f t="shared" si="59"/>
        <v>0</v>
      </c>
      <c r="BL195" s="18" t="s">
        <v>1002</v>
      </c>
      <c r="BM195" s="190" t="s">
        <v>1745</v>
      </c>
    </row>
    <row r="196" spans="1:65" s="2" customFormat="1" ht="24">
      <c r="A196" s="35"/>
      <c r="B196" s="36"/>
      <c r="C196" s="179" t="s">
        <v>626</v>
      </c>
      <c r="D196" s="179" t="s">
        <v>161</v>
      </c>
      <c r="E196" s="180" t="s">
        <v>1746</v>
      </c>
      <c r="F196" s="181" t="s">
        <v>1747</v>
      </c>
      <c r="G196" s="182" t="s">
        <v>389</v>
      </c>
      <c r="H196" s="183">
        <v>38</v>
      </c>
      <c r="I196" s="184"/>
      <c r="J196" s="185">
        <f t="shared" si="50"/>
        <v>0</v>
      </c>
      <c r="K196" s="181" t="s">
        <v>697</v>
      </c>
      <c r="L196" s="40"/>
      <c r="M196" s="186" t="s">
        <v>19</v>
      </c>
      <c r="N196" s="187" t="s">
        <v>39</v>
      </c>
      <c r="O196" s="65"/>
      <c r="P196" s="188">
        <f t="shared" si="51"/>
        <v>0</v>
      </c>
      <c r="Q196" s="188">
        <v>0</v>
      </c>
      <c r="R196" s="188">
        <f t="shared" si="52"/>
        <v>0</v>
      </c>
      <c r="S196" s="188">
        <v>0</v>
      </c>
      <c r="T196" s="189">
        <f t="shared" si="53"/>
        <v>0</v>
      </c>
      <c r="U196" s="35"/>
      <c r="V196" s="35"/>
      <c r="W196" s="35"/>
      <c r="X196" s="35"/>
      <c r="Y196" s="35"/>
      <c r="Z196" s="35"/>
      <c r="AA196" s="35"/>
      <c r="AB196" s="35"/>
      <c r="AC196" s="35"/>
      <c r="AD196" s="35"/>
      <c r="AE196" s="35"/>
      <c r="AR196" s="190" t="s">
        <v>1002</v>
      </c>
      <c r="AT196" s="190" t="s">
        <v>161</v>
      </c>
      <c r="AU196" s="190" t="s">
        <v>75</v>
      </c>
      <c r="AY196" s="18" t="s">
        <v>159</v>
      </c>
      <c r="BE196" s="191">
        <f t="shared" si="54"/>
        <v>0</v>
      </c>
      <c r="BF196" s="191">
        <f t="shared" si="55"/>
        <v>0</v>
      </c>
      <c r="BG196" s="191">
        <f t="shared" si="56"/>
        <v>0</v>
      </c>
      <c r="BH196" s="191">
        <f t="shared" si="57"/>
        <v>0</v>
      </c>
      <c r="BI196" s="191">
        <f t="shared" si="58"/>
        <v>0</v>
      </c>
      <c r="BJ196" s="18" t="s">
        <v>75</v>
      </c>
      <c r="BK196" s="191">
        <f t="shared" si="59"/>
        <v>0</v>
      </c>
      <c r="BL196" s="18" t="s">
        <v>1002</v>
      </c>
      <c r="BM196" s="190" t="s">
        <v>1748</v>
      </c>
    </row>
    <row r="197" spans="1:65" s="2" customFormat="1" ht="16.5" customHeight="1">
      <c r="A197" s="35"/>
      <c r="B197" s="36"/>
      <c r="C197" s="179" t="s">
        <v>630</v>
      </c>
      <c r="D197" s="179" t="s">
        <v>161</v>
      </c>
      <c r="E197" s="180" t="s">
        <v>1749</v>
      </c>
      <c r="F197" s="181" t="s">
        <v>1750</v>
      </c>
      <c r="G197" s="182" t="s">
        <v>389</v>
      </c>
      <c r="H197" s="183">
        <v>9</v>
      </c>
      <c r="I197" s="184"/>
      <c r="J197" s="185">
        <f t="shared" si="50"/>
        <v>0</v>
      </c>
      <c r="K197" s="181" t="s">
        <v>697</v>
      </c>
      <c r="L197" s="40"/>
      <c r="M197" s="186" t="s">
        <v>19</v>
      </c>
      <c r="N197" s="187" t="s">
        <v>39</v>
      </c>
      <c r="O197" s="65"/>
      <c r="P197" s="188">
        <f t="shared" si="51"/>
        <v>0</v>
      </c>
      <c r="Q197" s="188">
        <v>0</v>
      </c>
      <c r="R197" s="188">
        <f t="shared" si="52"/>
        <v>0</v>
      </c>
      <c r="S197" s="188">
        <v>0</v>
      </c>
      <c r="T197" s="189">
        <f t="shared" si="53"/>
        <v>0</v>
      </c>
      <c r="U197" s="35"/>
      <c r="V197" s="35"/>
      <c r="W197" s="35"/>
      <c r="X197" s="35"/>
      <c r="Y197" s="35"/>
      <c r="Z197" s="35"/>
      <c r="AA197" s="35"/>
      <c r="AB197" s="35"/>
      <c r="AC197" s="35"/>
      <c r="AD197" s="35"/>
      <c r="AE197" s="35"/>
      <c r="AR197" s="190" t="s">
        <v>1002</v>
      </c>
      <c r="AT197" s="190" t="s">
        <v>161</v>
      </c>
      <c r="AU197" s="190" t="s">
        <v>75</v>
      </c>
      <c r="AY197" s="18" t="s">
        <v>159</v>
      </c>
      <c r="BE197" s="191">
        <f t="shared" si="54"/>
        <v>0</v>
      </c>
      <c r="BF197" s="191">
        <f t="shared" si="55"/>
        <v>0</v>
      </c>
      <c r="BG197" s="191">
        <f t="shared" si="56"/>
        <v>0</v>
      </c>
      <c r="BH197" s="191">
        <f t="shared" si="57"/>
        <v>0</v>
      </c>
      <c r="BI197" s="191">
        <f t="shared" si="58"/>
        <v>0</v>
      </c>
      <c r="BJ197" s="18" t="s">
        <v>75</v>
      </c>
      <c r="BK197" s="191">
        <f t="shared" si="59"/>
        <v>0</v>
      </c>
      <c r="BL197" s="18" t="s">
        <v>1002</v>
      </c>
      <c r="BM197" s="190" t="s">
        <v>1751</v>
      </c>
    </row>
    <row r="198" spans="1:65" s="2" customFormat="1" ht="48">
      <c r="A198" s="35"/>
      <c r="B198" s="36"/>
      <c r="C198" s="179" t="s">
        <v>634</v>
      </c>
      <c r="D198" s="179" t="s">
        <v>161</v>
      </c>
      <c r="E198" s="180" t="s">
        <v>1752</v>
      </c>
      <c r="F198" s="181" t="s">
        <v>1753</v>
      </c>
      <c r="G198" s="182" t="s">
        <v>1001</v>
      </c>
      <c r="H198" s="183">
        <v>28</v>
      </c>
      <c r="I198" s="184"/>
      <c r="J198" s="185">
        <f t="shared" si="50"/>
        <v>0</v>
      </c>
      <c r="K198" s="181" t="s">
        <v>697</v>
      </c>
      <c r="L198" s="40"/>
      <c r="M198" s="186" t="s">
        <v>19</v>
      </c>
      <c r="N198" s="187" t="s">
        <v>39</v>
      </c>
      <c r="O198" s="65"/>
      <c r="P198" s="188">
        <f t="shared" si="51"/>
        <v>0</v>
      </c>
      <c r="Q198" s="188">
        <v>0</v>
      </c>
      <c r="R198" s="188">
        <f t="shared" si="52"/>
        <v>0</v>
      </c>
      <c r="S198" s="188">
        <v>0</v>
      </c>
      <c r="T198" s="189">
        <f t="shared" si="53"/>
        <v>0</v>
      </c>
      <c r="U198" s="35"/>
      <c r="V198" s="35"/>
      <c r="W198" s="35"/>
      <c r="X198" s="35"/>
      <c r="Y198" s="35"/>
      <c r="Z198" s="35"/>
      <c r="AA198" s="35"/>
      <c r="AB198" s="35"/>
      <c r="AC198" s="35"/>
      <c r="AD198" s="35"/>
      <c r="AE198" s="35"/>
      <c r="AR198" s="190" t="s">
        <v>1002</v>
      </c>
      <c r="AT198" s="190" t="s">
        <v>161</v>
      </c>
      <c r="AU198" s="190" t="s">
        <v>75</v>
      </c>
      <c r="AY198" s="18" t="s">
        <v>159</v>
      </c>
      <c r="BE198" s="191">
        <f t="shared" si="54"/>
        <v>0</v>
      </c>
      <c r="BF198" s="191">
        <f t="shared" si="55"/>
        <v>0</v>
      </c>
      <c r="BG198" s="191">
        <f t="shared" si="56"/>
        <v>0</v>
      </c>
      <c r="BH198" s="191">
        <f t="shared" si="57"/>
        <v>0</v>
      </c>
      <c r="BI198" s="191">
        <f t="shared" si="58"/>
        <v>0</v>
      </c>
      <c r="BJ198" s="18" t="s">
        <v>75</v>
      </c>
      <c r="BK198" s="191">
        <f t="shared" si="59"/>
        <v>0</v>
      </c>
      <c r="BL198" s="18" t="s">
        <v>1002</v>
      </c>
      <c r="BM198" s="190" t="s">
        <v>1754</v>
      </c>
    </row>
    <row r="199" spans="1:65" s="2" customFormat="1" ht="72">
      <c r="A199" s="35"/>
      <c r="B199" s="36"/>
      <c r="C199" s="179" t="s">
        <v>640</v>
      </c>
      <c r="D199" s="179" t="s">
        <v>161</v>
      </c>
      <c r="E199" s="180" t="s">
        <v>1755</v>
      </c>
      <c r="F199" s="181" t="s">
        <v>1756</v>
      </c>
      <c r="G199" s="182" t="s">
        <v>1001</v>
      </c>
      <c r="H199" s="183">
        <v>46</v>
      </c>
      <c r="I199" s="184"/>
      <c r="J199" s="185">
        <f t="shared" si="50"/>
        <v>0</v>
      </c>
      <c r="K199" s="181" t="s">
        <v>697</v>
      </c>
      <c r="L199" s="40"/>
      <c r="M199" s="186" t="s">
        <v>19</v>
      </c>
      <c r="N199" s="187" t="s">
        <v>39</v>
      </c>
      <c r="O199" s="65"/>
      <c r="P199" s="188">
        <f t="shared" si="51"/>
        <v>0</v>
      </c>
      <c r="Q199" s="188">
        <v>0</v>
      </c>
      <c r="R199" s="188">
        <f t="shared" si="52"/>
        <v>0</v>
      </c>
      <c r="S199" s="188">
        <v>0</v>
      </c>
      <c r="T199" s="189">
        <f t="shared" si="53"/>
        <v>0</v>
      </c>
      <c r="U199" s="35"/>
      <c r="V199" s="35"/>
      <c r="W199" s="35"/>
      <c r="X199" s="35"/>
      <c r="Y199" s="35"/>
      <c r="Z199" s="35"/>
      <c r="AA199" s="35"/>
      <c r="AB199" s="35"/>
      <c r="AC199" s="35"/>
      <c r="AD199" s="35"/>
      <c r="AE199" s="35"/>
      <c r="AR199" s="190" t="s">
        <v>1002</v>
      </c>
      <c r="AT199" s="190" t="s">
        <v>161</v>
      </c>
      <c r="AU199" s="190" t="s">
        <v>75</v>
      </c>
      <c r="AY199" s="18" t="s">
        <v>159</v>
      </c>
      <c r="BE199" s="191">
        <f t="shared" si="54"/>
        <v>0</v>
      </c>
      <c r="BF199" s="191">
        <f t="shared" si="55"/>
        <v>0</v>
      </c>
      <c r="BG199" s="191">
        <f t="shared" si="56"/>
        <v>0</v>
      </c>
      <c r="BH199" s="191">
        <f t="shared" si="57"/>
        <v>0</v>
      </c>
      <c r="BI199" s="191">
        <f t="shared" si="58"/>
        <v>0</v>
      </c>
      <c r="BJ199" s="18" t="s">
        <v>75</v>
      </c>
      <c r="BK199" s="191">
        <f t="shared" si="59"/>
        <v>0</v>
      </c>
      <c r="BL199" s="18" t="s">
        <v>1002</v>
      </c>
      <c r="BM199" s="190" t="s">
        <v>1757</v>
      </c>
    </row>
    <row r="200" spans="1:65" s="2" customFormat="1" ht="29.25">
      <c r="A200" s="35"/>
      <c r="B200" s="36"/>
      <c r="C200" s="37"/>
      <c r="D200" s="194" t="s">
        <v>788</v>
      </c>
      <c r="E200" s="37"/>
      <c r="F200" s="235" t="s">
        <v>1758</v>
      </c>
      <c r="G200" s="37"/>
      <c r="H200" s="37"/>
      <c r="I200" s="236"/>
      <c r="J200" s="37"/>
      <c r="K200" s="37"/>
      <c r="L200" s="40"/>
      <c r="M200" s="237"/>
      <c r="N200" s="238"/>
      <c r="O200" s="65"/>
      <c r="P200" s="65"/>
      <c r="Q200" s="65"/>
      <c r="R200" s="65"/>
      <c r="S200" s="65"/>
      <c r="T200" s="66"/>
      <c r="U200" s="35"/>
      <c r="V200" s="35"/>
      <c r="W200" s="35"/>
      <c r="X200" s="35"/>
      <c r="Y200" s="35"/>
      <c r="Z200" s="35"/>
      <c r="AA200" s="35"/>
      <c r="AB200" s="35"/>
      <c r="AC200" s="35"/>
      <c r="AD200" s="35"/>
      <c r="AE200" s="35"/>
      <c r="AT200" s="18" t="s">
        <v>788</v>
      </c>
      <c r="AU200" s="18" t="s">
        <v>75</v>
      </c>
    </row>
    <row r="201" spans="1:65" s="2" customFormat="1" ht="33" customHeight="1">
      <c r="A201" s="35"/>
      <c r="B201" s="36"/>
      <c r="C201" s="179" t="s">
        <v>644</v>
      </c>
      <c r="D201" s="179" t="s">
        <v>161</v>
      </c>
      <c r="E201" s="180" t="s">
        <v>1759</v>
      </c>
      <c r="F201" s="181" t="s">
        <v>1760</v>
      </c>
      <c r="G201" s="182" t="s">
        <v>1001</v>
      </c>
      <c r="H201" s="183">
        <v>8</v>
      </c>
      <c r="I201" s="184"/>
      <c r="J201" s="185">
        <f t="shared" ref="J201:J208" si="60">ROUND(I201*H201,2)</f>
        <v>0</v>
      </c>
      <c r="K201" s="181" t="s">
        <v>697</v>
      </c>
      <c r="L201" s="40"/>
      <c r="M201" s="186" t="s">
        <v>19</v>
      </c>
      <c r="N201" s="187" t="s">
        <v>39</v>
      </c>
      <c r="O201" s="65"/>
      <c r="P201" s="188">
        <f t="shared" ref="P201:P208" si="61">O201*H201</f>
        <v>0</v>
      </c>
      <c r="Q201" s="188">
        <v>0</v>
      </c>
      <c r="R201" s="188">
        <f t="shared" ref="R201:R208" si="62">Q201*H201</f>
        <v>0</v>
      </c>
      <c r="S201" s="188">
        <v>0</v>
      </c>
      <c r="T201" s="189">
        <f t="shared" ref="T201:T208" si="63">S201*H201</f>
        <v>0</v>
      </c>
      <c r="U201" s="35"/>
      <c r="V201" s="35"/>
      <c r="W201" s="35"/>
      <c r="X201" s="35"/>
      <c r="Y201" s="35"/>
      <c r="Z201" s="35"/>
      <c r="AA201" s="35"/>
      <c r="AB201" s="35"/>
      <c r="AC201" s="35"/>
      <c r="AD201" s="35"/>
      <c r="AE201" s="35"/>
      <c r="AR201" s="190" t="s">
        <v>1002</v>
      </c>
      <c r="AT201" s="190" t="s">
        <v>161</v>
      </c>
      <c r="AU201" s="190" t="s">
        <v>75</v>
      </c>
      <c r="AY201" s="18" t="s">
        <v>159</v>
      </c>
      <c r="BE201" s="191">
        <f t="shared" ref="BE201:BE208" si="64">IF(N201="základní",J201,0)</f>
        <v>0</v>
      </c>
      <c r="BF201" s="191">
        <f t="shared" ref="BF201:BF208" si="65">IF(N201="snížená",J201,0)</f>
        <v>0</v>
      </c>
      <c r="BG201" s="191">
        <f t="shared" ref="BG201:BG208" si="66">IF(N201="zákl. přenesená",J201,0)</f>
        <v>0</v>
      </c>
      <c r="BH201" s="191">
        <f t="shared" ref="BH201:BH208" si="67">IF(N201="sníž. přenesená",J201,0)</f>
        <v>0</v>
      </c>
      <c r="BI201" s="191">
        <f t="shared" ref="BI201:BI208" si="68">IF(N201="nulová",J201,0)</f>
        <v>0</v>
      </c>
      <c r="BJ201" s="18" t="s">
        <v>75</v>
      </c>
      <c r="BK201" s="191">
        <f t="shared" ref="BK201:BK208" si="69">ROUND(I201*H201,2)</f>
        <v>0</v>
      </c>
      <c r="BL201" s="18" t="s">
        <v>1002</v>
      </c>
      <c r="BM201" s="190" t="s">
        <v>1761</v>
      </c>
    </row>
    <row r="202" spans="1:65" s="2" customFormat="1" ht="44.25" customHeight="1">
      <c r="A202" s="35"/>
      <c r="B202" s="36"/>
      <c r="C202" s="179" t="s">
        <v>648</v>
      </c>
      <c r="D202" s="179" t="s">
        <v>161</v>
      </c>
      <c r="E202" s="180" t="s">
        <v>1762</v>
      </c>
      <c r="F202" s="181" t="s">
        <v>1763</v>
      </c>
      <c r="G202" s="182" t="s">
        <v>1001</v>
      </c>
      <c r="H202" s="183">
        <v>16</v>
      </c>
      <c r="I202" s="184"/>
      <c r="J202" s="185">
        <f t="shared" si="60"/>
        <v>0</v>
      </c>
      <c r="K202" s="181" t="s">
        <v>697</v>
      </c>
      <c r="L202" s="40"/>
      <c r="M202" s="186" t="s">
        <v>19</v>
      </c>
      <c r="N202" s="187" t="s">
        <v>39</v>
      </c>
      <c r="O202" s="65"/>
      <c r="P202" s="188">
        <f t="shared" si="61"/>
        <v>0</v>
      </c>
      <c r="Q202" s="188">
        <v>0</v>
      </c>
      <c r="R202" s="188">
        <f t="shared" si="62"/>
        <v>0</v>
      </c>
      <c r="S202" s="188">
        <v>0</v>
      </c>
      <c r="T202" s="189">
        <f t="shared" si="63"/>
        <v>0</v>
      </c>
      <c r="U202" s="35"/>
      <c r="V202" s="35"/>
      <c r="W202" s="35"/>
      <c r="X202" s="35"/>
      <c r="Y202" s="35"/>
      <c r="Z202" s="35"/>
      <c r="AA202" s="35"/>
      <c r="AB202" s="35"/>
      <c r="AC202" s="35"/>
      <c r="AD202" s="35"/>
      <c r="AE202" s="35"/>
      <c r="AR202" s="190" t="s">
        <v>1002</v>
      </c>
      <c r="AT202" s="190" t="s">
        <v>161</v>
      </c>
      <c r="AU202" s="190" t="s">
        <v>75</v>
      </c>
      <c r="AY202" s="18" t="s">
        <v>159</v>
      </c>
      <c r="BE202" s="191">
        <f t="shared" si="64"/>
        <v>0</v>
      </c>
      <c r="BF202" s="191">
        <f t="shared" si="65"/>
        <v>0</v>
      </c>
      <c r="BG202" s="191">
        <f t="shared" si="66"/>
        <v>0</v>
      </c>
      <c r="BH202" s="191">
        <f t="shared" si="67"/>
        <v>0</v>
      </c>
      <c r="BI202" s="191">
        <f t="shared" si="68"/>
        <v>0</v>
      </c>
      <c r="BJ202" s="18" t="s">
        <v>75</v>
      </c>
      <c r="BK202" s="191">
        <f t="shared" si="69"/>
        <v>0</v>
      </c>
      <c r="BL202" s="18" t="s">
        <v>1002</v>
      </c>
      <c r="BM202" s="190" t="s">
        <v>1764</v>
      </c>
    </row>
    <row r="203" spans="1:65" s="2" customFormat="1" ht="134.25" customHeight="1">
      <c r="A203" s="35"/>
      <c r="B203" s="36"/>
      <c r="C203" s="179" t="s">
        <v>652</v>
      </c>
      <c r="D203" s="179" t="s">
        <v>161</v>
      </c>
      <c r="E203" s="180" t="s">
        <v>1765</v>
      </c>
      <c r="F203" s="181" t="s">
        <v>1766</v>
      </c>
      <c r="G203" s="182" t="s">
        <v>389</v>
      </c>
      <c r="H203" s="183">
        <v>15</v>
      </c>
      <c r="I203" s="184"/>
      <c r="J203" s="185">
        <f t="shared" si="60"/>
        <v>0</v>
      </c>
      <c r="K203" s="181" t="s">
        <v>697</v>
      </c>
      <c r="L203" s="40"/>
      <c r="M203" s="186" t="s">
        <v>19</v>
      </c>
      <c r="N203" s="187" t="s">
        <v>39</v>
      </c>
      <c r="O203" s="65"/>
      <c r="P203" s="188">
        <f t="shared" si="61"/>
        <v>0</v>
      </c>
      <c r="Q203" s="188">
        <v>0</v>
      </c>
      <c r="R203" s="188">
        <f t="shared" si="62"/>
        <v>0</v>
      </c>
      <c r="S203" s="188">
        <v>0</v>
      </c>
      <c r="T203" s="189">
        <f t="shared" si="63"/>
        <v>0</v>
      </c>
      <c r="U203" s="35"/>
      <c r="V203" s="35"/>
      <c r="W203" s="35"/>
      <c r="X203" s="35"/>
      <c r="Y203" s="35"/>
      <c r="Z203" s="35"/>
      <c r="AA203" s="35"/>
      <c r="AB203" s="35"/>
      <c r="AC203" s="35"/>
      <c r="AD203" s="35"/>
      <c r="AE203" s="35"/>
      <c r="AR203" s="190" t="s">
        <v>1002</v>
      </c>
      <c r="AT203" s="190" t="s">
        <v>161</v>
      </c>
      <c r="AU203" s="190" t="s">
        <v>75</v>
      </c>
      <c r="AY203" s="18" t="s">
        <v>159</v>
      </c>
      <c r="BE203" s="191">
        <f t="shared" si="64"/>
        <v>0</v>
      </c>
      <c r="BF203" s="191">
        <f t="shared" si="65"/>
        <v>0</v>
      </c>
      <c r="BG203" s="191">
        <f t="shared" si="66"/>
        <v>0</v>
      </c>
      <c r="BH203" s="191">
        <f t="shared" si="67"/>
        <v>0</v>
      </c>
      <c r="BI203" s="191">
        <f t="shared" si="68"/>
        <v>0</v>
      </c>
      <c r="BJ203" s="18" t="s">
        <v>75</v>
      </c>
      <c r="BK203" s="191">
        <f t="shared" si="69"/>
        <v>0</v>
      </c>
      <c r="BL203" s="18" t="s">
        <v>1002</v>
      </c>
      <c r="BM203" s="190" t="s">
        <v>1767</v>
      </c>
    </row>
    <row r="204" spans="1:65" s="2" customFormat="1" ht="78" customHeight="1">
      <c r="A204" s="35"/>
      <c r="B204" s="36"/>
      <c r="C204" s="179" t="s">
        <v>656</v>
      </c>
      <c r="D204" s="179" t="s">
        <v>161</v>
      </c>
      <c r="E204" s="180" t="s">
        <v>1768</v>
      </c>
      <c r="F204" s="181" t="s">
        <v>1769</v>
      </c>
      <c r="G204" s="182" t="s">
        <v>199</v>
      </c>
      <c r="H204" s="183">
        <v>2</v>
      </c>
      <c r="I204" s="184"/>
      <c r="J204" s="185">
        <f t="shared" si="60"/>
        <v>0</v>
      </c>
      <c r="K204" s="181" t="s">
        <v>697</v>
      </c>
      <c r="L204" s="40"/>
      <c r="M204" s="186" t="s">
        <v>19</v>
      </c>
      <c r="N204" s="187" t="s">
        <v>39</v>
      </c>
      <c r="O204" s="65"/>
      <c r="P204" s="188">
        <f t="shared" si="61"/>
        <v>0</v>
      </c>
      <c r="Q204" s="188">
        <v>0</v>
      </c>
      <c r="R204" s="188">
        <f t="shared" si="62"/>
        <v>0</v>
      </c>
      <c r="S204" s="188">
        <v>0</v>
      </c>
      <c r="T204" s="189">
        <f t="shared" si="63"/>
        <v>0</v>
      </c>
      <c r="U204" s="35"/>
      <c r="V204" s="35"/>
      <c r="W204" s="35"/>
      <c r="X204" s="35"/>
      <c r="Y204" s="35"/>
      <c r="Z204" s="35"/>
      <c r="AA204" s="35"/>
      <c r="AB204" s="35"/>
      <c r="AC204" s="35"/>
      <c r="AD204" s="35"/>
      <c r="AE204" s="35"/>
      <c r="AR204" s="190" t="s">
        <v>1002</v>
      </c>
      <c r="AT204" s="190" t="s">
        <v>161</v>
      </c>
      <c r="AU204" s="190" t="s">
        <v>75</v>
      </c>
      <c r="AY204" s="18" t="s">
        <v>159</v>
      </c>
      <c r="BE204" s="191">
        <f t="shared" si="64"/>
        <v>0</v>
      </c>
      <c r="BF204" s="191">
        <f t="shared" si="65"/>
        <v>0</v>
      </c>
      <c r="BG204" s="191">
        <f t="shared" si="66"/>
        <v>0</v>
      </c>
      <c r="BH204" s="191">
        <f t="shared" si="67"/>
        <v>0</v>
      </c>
      <c r="BI204" s="191">
        <f t="shared" si="68"/>
        <v>0</v>
      </c>
      <c r="BJ204" s="18" t="s">
        <v>75</v>
      </c>
      <c r="BK204" s="191">
        <f t="shared" si="69"/>
        <v>0</v>
      </c>
      <c r="BL204" s="18" t="s">
        <v>1002</v>
      </c>
      <c r="BM204" s="190" t="s">
        <v>1770</v>
      </c>
    </row>
    <row r="205" spans="1:65" s="2" customFormat="1" ht="84">
      <c r="A205" s="35"/>
      <c r="B205" s="36"/>
      <c r="C205" s="179" t="s">
        <v>660</v>
      </c>
      <c r="D205" s="179" t="s">
        <v>161</v>
      </c>
      <c r="E205" s="180" t="s">
        <v>1771</v>
      </c>
      <c r="F205" s="181" t="s">
        <v>1772</v>
      </c>
      <c r="G205" s="182" t="s">
        <v>199</v>
      </c>
      <c r="H205" s="183">
        <v>2</v>
      </c>
      <c r="I205" s="184"/>
      <c r="J205" s="185">
        <f t="shared" si="60"/>
        <v>0</v>
      </c>
      <c r="K205" s="181" t="s">
        <v>697</v>
      </c>
      <c r="L205" s="40"/>
      <c r="M205" s="186" t="s">
        <v>19</v>
      </c>
      <c r="N205" s="187" t="s">
        <v>39</v>
      </c>
      <c r="O205" s="65"/>
      <c r="P205" s="188">
        <f t="shared" si="61"/>
        <v>0</v>
      </c>
      <c r="Q205" s="188">
        <v>0</v>
      </c>
      <c r="R205" s="188">
        <f t="shared" si="62"/>
        <v>0</v>
      </c>
      <c r="S205" s="188">
        <v>0</v>
      </c>
      <c r="T205" s="189">
        <f t="shared" si="63"/>
        <v>0</v>
      </c>
      <c r="U205" s="35"/>
      <c r="V205" s="35"/>
      <c r="W205" s="35"/>
      <c r="X205" s="35"/>
      <c r="Y205" s="35"/>
      <c r="Z205" s="35"/>
      <c r="AA205" s="35"/>
      <c r="AB205" s="35"/>
      <c r="AC205" s="35"/>
      <c r="AD205" s="35"/>
      <c r="AE205" s="35"/>
      <c r="AR205" s="190" t="s">
        <v>1002</v>
      </c>
      <c r="AT205" s="190" t="s">
        <v>161</v>
      </c>
      <c r="AU205" s="190" t="s">
        <v>75</v>
      </c>
      <c r="AY205" s="18" t="s">
        <v>159</v>
      </c>
      <c r="BE205" s="191">
        <f t="shared" si="64"/>
        <v>0</v>
      </c>
      <c r="BF205" s="191">
        <f t="shared" si="65"/>
        <v>0</v>
      </c>
      <c r="BG205" s="191">
        <f t="shared" si="66"/>
        <v>0</v>
      </c>
      <c r="BH205" s="191">
        <f t="shared" si="67"/>
        <v>0</v>
      </c>
      <c r="BI205" s="191">
        <f t="shared" si="68"/>
        <v>0</v>
      </c>
      <c r="BJ205" s="18" t="s">
        <v>75</v>
      </c>
      <c r="BK205" s="191">
        <f t="shared" si="69"/>
        <v>0</v>
      </c>
      <c r="BL205" s="18" t="s">
        <v>1002</v>
      </c>
      <c r="BM205" s="190" t="s">
        <v>1773</v>
      </c>
    </row>
    <row r="206" spans="1:65" s="2" customFormat="1" ht="90" customHeight="1">
      <c r="A206" s="35"/>
      <c r="B206" s="36"/>
      <c r="C206" s="179" t="s">
        <v>664</v>
      </c>
      <c r="D206" s="179" t="s">
        <v>161</v>
      </c>
      <c r="E206" s="180" t="s">
        <v>1774</v>
      </c>
      <c r="F206" s="181" t="s">
        <v>1775</v>
      </c>
      <c r="G206" s="182" t="s">
        <v>199</v>
      </c>
      <c r="H206" s="183">
        <v>2</v>
      </c>
      <c r="I206" s="184"/>
      <c r="J206" s="185">
        <f t="shared" si="60"/>
        <v>0</v>
      </c>
      <c r="K206" s="181" t="s">
        <v>697</v>
      </c>
      <c r="L206" s="40"/>
      <c r="M206" s="186" t="s">
        <v>19</v>
      </c>
      <c r="N206" s="187" t="s">
        <v>39</v>
      </c>
      <c r="O206" s="65"/>
      <c r="P206" s="188">
        <f t="shared" si="61"/>
        <v>0</v>
      </c>
      <c r="Q206" s="188">
        <v>0</v>
      </c>
      <c r="R206" s="188">
        <f t="shared" si="62"/>
        <v>0</v>
      </c>
      <c r="S206" s="188">
        <v>0</v>
      </c>
      <c r="T206" s="189">
        <f t="shared" si="63"/>
        <v>0</v>
      </c>
      <c r="U206" s="35"/>
      <c r="V206" s="35"/>
      <c r="W206" s="35"/>
      <c r="X206" s="35"/>
      <c r="Y206" s="35"/>
      <c r="Z206" s="35"/>
      <c r="AA206" s="35"/>
      <c r="AB206" s="35"/>
      <c r="AC206" s="35"/>
      <c r="AD206" s="35"/>
      <c r="AE206" s="35"/>
      <c r="AR206" s="190" t="s">
        <v>1002</v>
      </c>
      <c r="AT206" s="190" t="s">
        <v>161</v>
      </c>
      <c r="AU206" s="190" t="s">
        <v>75</v>
      </c>
      <c r="AY206" s="18" t="s">
        <v>159</v>
      </c>
      <c r="BE206" s="191">
        <f t="shared" si="64"/>
        <v>0</v>
      </c>
      <c r="BF206" s="191">
        <f t="shared" si="65"/>
        <v>0</v>
      </c>
      <c r="BG206" s="191">
        <f t="shared" si="66"/>
        <v>0</v>
      </c>
      <c r="BH206" s="191">
        <f t="shared" si="67"/>
        <v>0</v>
      </c>
      <c r="BI206" s="191">
        <f t="shared" si="68"/>
        <v>0</v>
      </c>
      <c r="BJ206" s="18" t="s">
        <v>75</v>
      </c>
      <c r="BK206" s="191">
        <f t="shared" si="69"/>
        <v>0</v>
      </c>
      <c r="BL206" s="18" t="s">
        <v>1002</v>
      </c>
      <c r="BM206" s="190" t="s">
        <v>1776</v>
      </c>
    </row>
    <row r="207" spans="1:65" s="2" customFormat="1" ht="90" customHeight="1">
      <c r="A207" s="35"/>
      <c r="B207" s="36"/>
      <c r="C207" s="179" t="s">
        <v>670</v>
      </c>
      <c r="D207" s="179" t="s">
        <v>161</v>
      </c>
      <c r="E207" s="180" t="s">
        <v>1777</v>
      </c>
      <c r="F207" s="181" t="s">
        <v>1778</v>
      </c>
      <c r="G207" s="182" t="s">
        <v>199</v>
      </c>
      <c r="H207" s="183">
        <v>2</v>
      </c>
      <c r="I207" s="184"/>
      <c r="J207" s="185">
        <f t="shared" si="60"/>
        <v>0</v>
      </c>
      <c r="K207" s="181" t="s">
        <v>697</v>
      </c>
      <c r="L207" s="40"/>
      <c r="M207" s="186" t="s">
        <v>19</v>
      </c>
      <c r="N207" s="187" t="s">
        <v>39</v>
      </c>
      <c r="O207" s="65"/>
      <c r="P207" s="188">
        <f t="shared" si="61"/>
        <v>0</v>
      </c>
      <c r="Q207" s="188">
        <v>0</v>
      </c>
      <c r="R207" s="188">
        <f t="shared" si="62"/>
        <v>0</v>
      </c>
      <c r="S207" s="188">
        <v>0</v>
      </c>
      <c r="T207" s="189">
        <f t="shared" si="63"/>
        <v>0</v>
      </c>
      <c r="U207" s="35"/>
      <c r="V207" s="35"/>
      <c r="W207" s="35"/>
      <c r="X207" s="35"/>
      <c r="Y207" s="35"/>
      <c r="Z207" s="35"/>
      <c r="AA207" s="35"/>
      <c r="AB207" s="35"/>
      <c r="AC207" s="35"/>
      <c r="AD207" s="35"/>
      <c r="AE207" s="35"/>
      <c r="AR207" s="190" t="s">
        <v>1002</v>
      </c>
      <c r="AT207" s="190" t="s">
        <v>161</v>
      </c>
      <c r="AU207" s="190" t="s">
        <v>75</v>
      </c>
      <c r="AY207" s="18" t="s">
        <v>159</v>
      </c>
      <c r="BE207" s="191">
        <f t="shared" si="64"/>
        <v>0</v>
      </c>
      <c r="BF207" s="191">
        <f t="shared" si="65"/>
        <v>0</v>
      </c>
      <c r="BG207" s="191">
        <f t="shared" si="66"/>
        <v>0</v>
      </c>
      <c r="BH207" s="191">
        <f t="shared" si="67"/>
        <v>0</v>
      </c>
      <c r="BI207" s="191">
        <f t="shared" si="68"/>
        <v>0</v>
      </c>
      <c r="BJ207" s="18" t="s">
        <v>75</v>
      </c>
      <c r="BK207" s="191">
        <f t="shared" si="69"/>
        <v>0</v>
      </c>
      <c r="BL207" s="18" t="s">
        <v>1002</v>
      </c>
      <c r="BM207" s="190" t="s">
        <v>1779</v>
      </c>
    </row>
    <row r="208" spans="1:65" s="2" customFormat="1" ht="90" customHeight="1">
      <c r="A208" s="35"/>
      <c r="B208" s="36"/>
      <c r="C208" s="179" t="s">
        <v>674</v>
      </c>
      <c r="D208" s="179" t="s">
        <v>161</v>
      </c>
      <c r="E208" s="180" t="s">
        <v>1780</v>
      </c>
      <c r="F208" s="181" t="s">
        <v>1781</v>
      </c>
      <c r="G208" s="182" t="s">
        <v>389</v>
      </c>
      <c r="H208" s="183">
        <v>2</v>
      </c>
      <c r="I208" s="184"/>
      <c r="J208" s="185">
        <f t="shared" si="60"/>
        <v>0</v>
      </c>
      <c r="K208" s="181" t="s">
        <v>697</v>
      </c>
      <c r="L208" s="40"/>
      <c r="M208" s="186" t="s">
        <v>19</v>
      </c>
      <c r="N208" s="187" t="s">
        <v>39</v>
      </c>
      <c r="O208" s="65"/>
      <c r="P208" s="188">
        <f t="shared" si="61"/>
        <v>0</v>
      </c>
      <c r="Q208" s="188">
        <v>0</v>
      </c>
      <c r="R208" s="188">
        <f t="shared" si="62"/>
        <v>0</v>
      </c>
      <c r="S208" s="188">
        <v>0</v>
      </c>
      <c r="T208" s="189">
        <f t="shared" si="63"/>
        <v>0</v>
      </c>
      <c r="U208" s="35"/>
      <c r="V208" s="35"/>
      <c r="W208" s="35"/>
      <c r="X208" s="35"/>
      <c r="Y208" s="35"/>
      <c r="Z208" s="35"/>
      <c r="AA208" s="35"/>
      <c r="AB208" s="35"/>
      <c r="AC208" s="35"/>
      <c r="AD208" s="35"/>
      <c r="AE208" s="35"/>
      <c r="AR208" s="190" t="s">
        <v>1002</v>
      </c>
      <c r="AT208" s="190" t="s">
        <v>161</v>
      </c>
      <c r="AU208" s="190" t="s">
        <v>75</v>
      </c>
      <c r="AY208" s="18" t="s">
        <v>159</v>
      </c>
      <c r="BE208" s="191">
        <f t="shared" si="64"/>
        <v>0</v>
      </c>
      <c r="BF208" s="191">
        <f t="shared" si="65"/>
        <v>0</v>
      </c>
      <c r="BG208" s="191">
        <f t="shared" si="66"/>
        <v>0</v>
      </c>
      <c r="BH208" s="191">
        <f t="shared" si="67"/>
        <v>0</v>
      </c>
      <c r="BI208" s="191">
        <f t="shared" si="68"/>
        <v>0</v>
      </c>
      <c r="BJ208" s="18" t="s">
        <v>75</v>
      </c>
      <c r="BK208" s="191">
        <f t="shared" si="69"/>
        <v>0</v>
      </c>
      <c r="BL208" s="18" t="s">
        <v>1002</v>
      </c>
      <c r="BM208" s="190" t="s">
        <v>1782</v>
      </c>
    </row>
    <row r="209" spans="1:65" s="2" customFormat="1" ht="29.25">
      <c r="A209" s="35"/>
      <c r="B209" s="36"/>
      <c r="C209" s="37"/>
      <c r="D209" s="194" t="s">
        <v>788</v>
      </c>
      <c r="E209" s="37"/>
      <c r="F209" s="235" t="s">
        <v>1783</v>
      </c>
      <c r="G209" s="37"/>
      <c r="H209" s="37"/>
      <c r="I209" s="236"/>
      <c r="J209" s="37"/>
      <c r="K209" s="37"/>
      <c r="L209" s="40"/>
      <c r="M209" s="237"/>
      <c r="N209" s="238"/>
      <c r="O209" s="65"/>
      <c r="P209" s="65"/>
      <c r="Q209" s="65"/>
      <c r="R209" s="65"/>
      <c r="S209" s="65"/>
      <c r="T209" s="66"/>
      <c r="U209" s="35"/>
      <c r="V209" s="35"/>
      <c r="W209" s="35"/>
      <c r="X209" s="35"/>
      <c r="Y209" s="35"/>
      <c r="Z209" s="35"/>
      <c r="AA209" s="35"/>
      <c r="AB209" s="35"/>
      <c r="AC209" s="35"/>
      <c r="AD209" s="35"/>
      <c r="AE209" s="35"/>
      <c r="AT209" s="18" t="s">
        <v>788</v>
      </c>
      <c r="AU209" s="18" t="s">
        <v>75</v>
      </c>
    </row>
    <row r="210" spans="1:65" s="2" customFormat="1" ht="101.25" customHeight="1">
      <c r="A210" s="35"/>
      <c r="B210" s="36"/>
      <c r="C210" s="179" t="s">
        <v>680</v>
      </c>
      <c r="D210" s="179" t="s">
        <v>161</v>
      </c>
      <c r="E210" s="180" t="s">
        <v>1784</v>
      </c>
      <c r="F210" s="181" t="s">
        <v>1785</v>
      </c>
      <c r="G210" s="182" t="s">
        <v>389</v>
      </c>
      <c r="H210" s="183">
        <v>1</v>
      </c>
      <c r="I210" s="184"/>
      <c r="J210" s="185">
        <f>ROUND(I210*H210,2)</f>
        <v>0</v>
      </c>
      <c r="K210" s="181" t="s">
        <v>697</v>
      </c>
      <c r="L210" s="40"/>
      <c r="M210" s="186" t="s">
        <v>19</v>
      </c>
      <c r="N210" s="187" t="s">
        <v>39</v>
      </c>
      <c r="O210" s="65"/>
      <c r="P210" s="188">
        <f>O210*H210</f>
        <v>0</v>
      </c>
      <c r="Q210" s="188">
        <v>0</v>
      </c>
      <c r="R210" s="188">
        <f>Q210*H210</f>
        <v>0</v>
      </c>
      <c r="S210" s="188">
        <v>0</v>
      </c>
      <c r="T210" s="189">
        <f>S210*H210</f>
        <v>0</v>
      </c>
      <c r="U210" s="35"/>
      <c r="V210" s="35"/>
      <c r="W210" s="35"/>
      <c r="X210" s="35"/>
      <c r="Y210" s="35"/>
      <c r="Z210" s="35"/>
      <c r="AA210" s="35"/>
      <c r="AB210" s="35"/>
      <c r="AC210" s="35"/>
      <c r="AD210" s="35"/>
      <c r="AE210" s="35"/>
      <c r="AR210" s="190" t="s">
        <v>1002</v>
      </c>
      <c r="AT210" s="190" t="s">
        <v>161</v>
      </c>
      <c r="AU210" s="190" t="s">
        <v>75</v>
      </c>
      <c r="AY210" s="18" t="s">
        <v>159</v>
      </c>
      <c r="BE210" s="191">
        <f>IF(N210="základní",J210,0)</f>
        <v>0</v>
      </c>
      <c r="BF210" s="191">
        <f>IF(N210="snížená",J210,0)</f>
        <v>0</v>
      </c>
      <c r="BG210" s="191">
        <f>IF(N210="zákl. přenesená",J210,0)</f>
        <v>0</v>
      </c>
      <c r="BH210" s="191">
        <f>IF(N210="sníž. přenesená",J210,0)</f>
        <v>0</v>
      </c>
      <c r="BI210" s="191">
        <f>IF(N210="nulová",J210,0)</f>
        <v>0</v>
      </c>
      <c r="BJ210" s="18" t="s">
        <v>75</v>
      </c>
      <c r="BK210" s="191">
        <f>ROUND(I210*H210,2)</f>
        <v>0</v>
      </c>
      <c r="BL210" s="18" t="s">
        <v>1002</v>
      </c>
      <c r="BM210" s="190" t="s">
        <v>1786</v>
      </c>
    </row>
    <row r="211" spans="1:65" s="2" customFormat="1" ht="114.95" customHeight="1">
      <c r="A211" s="35"/>
      <c r="B211" s="36"/>
      <c r="C211" s="179" t="s">
        <v>684</v>
      </c>
      <c r="D211" s="179" t="s">
        <v>161</v>
      </c>
      <c r="E211" s="180" t="s">
        <v>1787</v>
      </c>
      <c r="F211" s="181" t="s">
        <v>1788</v>
      </c>
      <c r="G211" s="182" t="s">
        <v>389</v>
      </c>
      <c r="H211" s="183">
        <v>1</v>
      </c>
      <c r="I211" s="184"/>
      <c r="J211" s="185">
        <f>ROUND(I211*H211,2)</f>
        <v>0</v>
      </c>
      <c r="K211" s="181" t="s">
        <v>697</v>
      </c>
      <c r="L211" s="40"/>
      <c r="M211" s="186" t="s">
        <v>19</v>
      </c>
      <c r="N211" s="187" t="s">
        <v>39</v>
      </c>
      <c r="O211" s="65"/>
      <c r="P211" s="188">
        <f>O211*H211</f>
        <v>0</v>
      </c>
      <c r="Q211" s="188">
        <v>0</v>
      </c>
      <c r="R211" s="188">
        <f>Q211*H211</f>
        <v>0</v>
      </c>
      <c r="S211" s="188">
        <v>0</v>
      </c>
      <c r="T211" s="189">
        <f>S211*H211</f>
        <v>0</v>
      </c>
      <c r="U211" s="35"/>
      <c r="V211" s="35"/>
      <c r="W211" s="35"/>
      <c r="X211" s="35"/>
      <c r="Y211" s="35"/>
      <c r="Z211" s="35"/>
      <c r="AA211" s="35"/>
      <c r="AB211" s="35"/>
      <c r="AC211" s="35"/>
      <c r="AD211" s="35"/>
      <c r="AE211" s="35"/>
      <c r="AR211" s="190" t="s">
        <v>1002</v>
      </c>
      <c r="AT211" s="190" t="s">
        <v>161</v>
      </c>
      <c r="AU211" s="190" t="s">
        <v>75</v>
      </c>
      <c r="AY211" s="18" t="s">
        <v>159</v>
      </c>
      <c r="BE211" s="191">
        <f>IF(N211="základní",J211,0)</f>
        <v>0</v>
      </c>
      <c r="BF211" s="191">
        <f>IF(N211="snížená",J211,0)</f>
        <v>0</v>
      </c>
      <c r="BG211" s="191">
        <f>IF(N211="zákl. přenesená",J211,0)</f>
        <v>0</v>
      </c>
      <c r="BH211" s="191">
        <f>IF(N211="sníž. přenesená",J211,0)</f>
        <v>0</v>
      </c>
      <c r="BI211" s="191">
        <f>IF(N211="nulová",J211,0)</f>
        <v>0</v>
      </c>
      <c r="BJ211" s="18" t="s">
        <v>75</v>
      </c>
      <c r="BK211" s="191">
        <f>ROUND(I211*H211,2)</f>
        <v>0</v>
      </c>
      <c r="BL211" s="18" t="s">
        <v>1002</v>
      </c>
      <c r="BM211" s="190" t="s">
        <v>1789</v>
      </c>
    </row>
    <row r="212" spans="1:65" s="2" customFormat="1" ht="44.25" customHeight="1">
      <c r="A212" s="35"/>
      <c r="B212" s="36"/>
      <c r="C212" s="179" t="s">
        <v>690</v>
      </c>
      <c r="D212" s="179" t="s">
        <v>161</v>
      </c>
      <c r="E212" s="180" t="s">
        <v>1790</v>
      </c>
      <c r="F212" s="181" t="s">
        <v>1791</v>
      </c>
      <c r="G212" s="182" t="s">
        <v>389</v>
      </c>
      <c r="H212" s="183">
        <v>1</v>
      </c>
      <c r="I212" s="184"/>
      <c r="J212" s="185">
        <f>ROUND(I212*H212,2)</f>
        <v>0</v>
      </c>
      <c r="K212" s="181" t="s">
        <v>697</v>
      </c>
      <c r="L212" s="40"/>
      <c r="M212" s="247" t="s">
        <v>19</v>
      </c>
      <c r="N212" s="248" t="s">
        <v>39</v>
      </c>
      <c r="O212" s="241"/>
      <c r="P212" s="249">
        <f>O212*H212</f>
        <v>0</v>
      </c>
      <c r="Q212" s="249">
        <v>0</v>
      </c>
      <c r="R212" s="249">
        <f>Q212*H212</f>
        <v>0</v>
      </c>
      <c r="S212" s="249">
        <v>0</v>
      </c>
      <c r="T212" s="250">
        <f>S212*H212</f>
        <v>0</v>
      </c>
      <c r="U212" s="35"/>
      <c r="V212" s="35"/>
      <c r="W212" s="35"/>
      <c r="X212" s="35"/>
      <c r="Y212" s="35"/>
      <c r="Z212" s="35"/>
      <c r="AA212" s="35"/>
      <c r="AB212" s="35"/>
      <c r="AC212" s="35"/>
      <c r="AD212" s="35"/>
      <c r="AE212" s="35"/>
      <c r="AR212" s="190" t="s">
        <v>1002</v>
      </c>
      <c r="AT212" s="190" t="s">
        <v>161</v>
      </c>
      <c r="AU212" s="190" t="s">
        <v>75</v>
      </c>
      <c r="AY212" s="18" t="s">
        <v>159</v>
      </c>
      <c r="BE212" s="191">
        <f>IF(N212="základní",J212,0)</f>
        <v>0</v>
      </c>
      <c r="BF212" s="191">
        <f>IF(N212="snížená",J212,0)</f>
        <v>0</v>
      </c>
      <c r="BG212" s="191">
        <f>IF(N212="zákl. přenesená",J212,0)</f>
        <v>0</v>
      </c>
      <c r="BH212" s="191">
        <f>IF(N212="sníž. přenesená",J212,0)</f>
        <v>0</v>
      </c>
      <c r="BI212" s="191">
        <f>IF(N212="nulová",J212,0)</f>
        <v>0</v>
      </c>
      <c r="BJ212" s="18" t="s">
        <v>75</v>
      </c>
      <c r="BK212" s="191">
        <f>ROUND(I212*H212,2)</f>
        <v>0</v>
      </c>
      <c r="BL212" s="18" t="s">
        <v>1002</v>
      </c>
      <c r="BM212" s="190" t="s">
        <v>1792</v>
      </c>
    </row>
    <row r="213" spans="1:65" s="2" customFormat="1" ht="6.95" customHeight="1">
      <c r="A213" s="35"/>
      <c r="B213" s="48"/>
      <c r="C213" s="49"/>
      <c r="D213" s="49"/>
      <c r="E213" s="49"/>
      <c r="F213" s="49"/>
      <c r="G213" s="49"/>
      <c r="H213" s="49"/>
      <c r="I213" s="49"/>
      <c r="J213" s="49"/>
      <c r="K213" s="49"/>
      <c r="L213" s="40"/>
      <c r="M213" s="35"/>
      <c r="O213" s="35"/>
      <c r="P213" s="35"/>
      <c r="Q213" s="35"/>
      <c r="R213" s="35"/>
      <c r="S213" s="35"/>
      <c r="T213" s="35"/>
      <c r="U213" s="35"/>
      <c r="V213" s="35"/>
      <c r="W213" s="35"/>
      <c r="X213" s="35"/>
      <c r="Y213" s="35"/>
      <c r="Z213" s="35"/>
      <c r="AA213" s="35"/>
      <c r="AB213" s="35"/>
      <c r="AC213" s="35"/>
      <c r="AD213" s="35"/>
      <c r="AE213" s="35"/>
    </row>
  </sheetData>
  <sheetProtection algorithmName="SHA-512" hashValue="gEH+wKAiGN60NQQ5/Dg0uUZjvmwuA3POMAl0abKuAc19ELNchDs36hf5u5vac3Vp9HEn7PaU1mAzuTYn5l9Sog==" saltValue="Kc0TA5kZp9+Nu6wehQ7zvsZUMzzee5JD25y1cZTV03dZBwWG5v8yC8nMOPYwA3DLhZ+xUwMItj4FEgP1fV1XmQ==" spinCount="100000" sheet="1" objects="1" scenarios="1" formatColumns="0" formatRows="0" autoFilter="0"/>
  <autoFilter ref="C85:K212"/>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9"/>
      <c r="M2" s="379"/>
      <c r="N2" s="379"/>
      <c r="O2" s="379"/>
      <c r="P2" s="379"/>
      <c r="Q2" s="379"/>
      <c r="R2" s="379"/>
      <c r="S2" s="379"/>
      <c r="T2" s="379"/>
      <c r="U2" s="379"/>
      <c r="V2" s="379"/>
      <c r="AT2" s="18" t="s">
        <v>97</v>
      </c>
    </row>
    <row r="3" spans="1:46" s="1" customFormat="1" ht="6.95" customHeight="1">
      <c r="B3" s="109"/>
      <c r="C3" s="110"/>
      <c r="D3" s="110"/>
      <c r="E3" s="110"/>
      <c r="F3" s="110"/>
      <c r="G3" s="110"/>
      <c r="H3" s="110"/>
      <c r="I3" s="110"/>
      <c r="J3" s="110"/>
      <c r="K3" s="110"/>
      <c r="L3" s="21"/>
      <c r="AT3" s="18" t="s">
        <v>77</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80" t="str">
        <f>'Rekapitulace zakázky'!K6</f>
        <v>Olomouc - Nová ulice ON - oprava</v>
      </c>
      <c r="F7" s="381"/>
      <c r="G7" s="381"/>
      <c r="H7" s="381"/>
      <c r="L7" s="21"/>
    </row>
    <row r="8" spans="1:46" s="1" customFormat="1" ht="12" customHeight="1">
      <c r="B8" s="21"/>
      <c r="D8" s="113" t="s">
        <v>105</v>
      </c>
      <c r="L8" s="21"/>
    </row>
    <row r="9" spans="1:46" s="2" customFormat="1" ht="16.5" customHeight="1">
      <c r="A9" s="35"/>
      <c r="B9" s="40"/>
      <c r="C9" s="35"/>
      <c r="D9" s="35"/>
      <c r="E9" s="380" t="s">
        <v>1463</v>
      </c>
      <c r="F9" s="382"/>
      <c r="G9" s="382"/>
      <c r="H9" s="382"/>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83" t="s">
        <v>1793</v>
      </c>
      <c r="F11" s="382"/>
      <c r="G11" s="382"/>
      <c r="H11" s="382"/>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1465</v>
      </c>
      <c r="G14" s="35"/>
      <c r="H14" s="35"/>
      <c r="I14" s="113" t="s">
        <v>23</v>
      </c>
      <c r="J14" s="115">
        <f>'Rekapitulace zakázky'!AN8</f>
        <v>0</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24</v>
      </c>
      <c r="E16" s="35"/>
      <c r="F16" s="35"/>
      <c r="G16" s="35"/>
      <c r="H16" s="35"/>
      <c r="I16" s="113" t="s">
        <v>25</v>
      </c>
      <c r="J16" s="104" t="str">
        <f>IF('Rekapitulace zakázky'!AN10="","",'Rekapitulace zakázky'!AN10)</f>
        <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tr">
        <f>IF('Rekapitulace zakázky'!E11="","",'Rekapitulace zakázky'!E11)</f>
        <v xml:space="preserve"> </v>
      </c>
      <c r="F17" s="35"/>
      <c r="G17" s="35"/>
      <c r="H17" s="35"/>
      <c r="I17" s="113" t="s">
        <v>26</v>
      </c>
      <c r="J17" s="104" t="str">
        <f>IF('Rekapitulace zakázky'!AN11="","",'Rekapitulace zakázky'!AN11)</f>
        <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27</v>
      </c>
      <c r="E19" s="35"/>
      <c r="F19" s="35"/>
      <c r="G19" s="35"/>
      <c r="H19" s="35"/>
      <c r="I19" s="113" t="s">
        <v>25</v>
      </c>
      <c r="J19" s="31" t="str">
        <f>'Rekapitulace zakázky'!AN13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zakázky'!E14</f>
        <v>Vyplň údaj</v>
      </c>
      <c r="F20" s="385"/>
      <c r="G20" s="385"/>
      <c r="H20" s="385"/>
      <c r="I20" s="113" t="s">
        <v>26</v>
      </c>
      <c r="J20" s="31" t="str">
        <f>'Rekapitulace zakázky'!AN14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29</v>
      </c>
      <c r="E22" s="35"/>
      <c r="F22" s="35"/>
      <c r="G22" s="35"/>
      <c r="H22" s="35"/>
      <c r="I22" s="113" t="s">
        <v>25</v>
      </c>
      <c r="J22" s="104" t="str">
        <f>IF('Rekapitulace zakázky'!AN16="","",'Rekapitulace zakázky'!AN16)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zakázky'!E17="","",'Rekapitulace zakázky'!E17)</f>
        <v xml:space="preserve"> </v>
      </c>
      <c r="F23" s="35"/>
      <c r="G23" s="35"/>
      <c r="H23" s="35"/>
      <c r="I23" s="113" t="s">
        <v>26</v>
      </c>
      <c r="J23" s="104" t="str">
        <f>IF('Rekapitulace zakázky'!AN17="","",'Rekapitulace zakázky'!AN17)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31</v>
      </c>
      <c r="E25" s="35"/>
      <c r="F25" s="35"/>
      <c r="G25" s="35"/>
      <c r="H25" s="35"/>
      <c r="I25" s="113" t="s">
        <v>25</v>
      </c>
      <c r="J25" s="104" t="s">
        <v>19</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
        <v>1466</v>
      </c>
      <c r="F26" s="35"/>
      <c r="G26" s="35"/>
      <c r="H26" s="35"/>
      <c r="I26" s="113" t="s">
        <v>26</v>
      </c>
      <c r="J26" s="104" t="s">
        <v>19</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32</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86" t="s">
        <v>19</v>
      </c>
      <c r="F29" s="386"/>
      <c r="G29" s="386"/>
      <c r="H29" s="386"/>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34</v>
      </c>
      <c r="E32" s="35"/>
      <c r="F32" s="35"/>
      <c r="G32" s="35"/>
      <c r="H32" s="35"/>
      <c r="I32" s="35"/>
      <c r="J32" s="121">
        <f>ROUND(J95,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36</v>
      </c>
      <c r="G34" s="35"/>
      <c r="H34" s="35"/>
      <c r="I34" s="122" t="s">
        <v>35</v>
      </c>
      <c r="J34" s="122" t="s">
        <v>37</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38</v>
      </c>
      <c r="E35" s="113" t="s">
        <v>39</v>
      </c>
      <c r="F35" s="124">
        <f>ROUND((SUM(BE95:BE132)),  2)</f>
        <v>0</v>
      </c>
      <c r="G35" s="35"/>
      <c r="H35" s="35"/>
      <c r="I35" s="125">
        <v>0.21</v>
      </c>
      <c r="J35" s="124">
        <f>ROUND(((SUM(BE95:BE132))*I35),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40</v>
      </c>
      <c r="F36" s="124">
        <f>ROUND((SUM(BF95:BF132)),  2)</f>
        <v>0</v>
      </c>
      <c r="G36" s="35"/>
      <c r="H36" s="35"/>
      <c r="I36" s="125">
        <v>0.15</v>
      </c>
      <c r="J36" s="124">
        <f>ROUND(((SUM(BF95:BF132))*I36),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41</v>
      </c>
      <c r="F37" s="124">
        <f>ROUND((SUM(BG95:BG132)),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42</v>
      </c>
      <c r="F38" s="124">
        <f>ROUND((SUM(BH95:BH132)),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43</v>
      </c>
      <c r="F39" s="124">
        <f>ROUND((SUM(BI95:BI132)),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44</v>
      </c>
      <c r="E41" s="128"/>
      <c r="F41" s="128"/>
      <c r="G41" s="129" t="s">
        <v>45</v>
      </c>
      <c r="H41" s="130" t="s">
        <v>46</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7" t="str">
        <f>E7</f>
        <v>Olomouc - Nová ulice ON - oprava</v>
      </c>
      <c r="F50" s="388"/>
      <c r="G50" s="388"/>
      <c r="H50" s="388"/>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87" t="s">
        <v>1463</v>
      </c>
      <c r="F52" s="389"/>
      <c r="G52" s="389"/>
      <c r="H52" s="389"/>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6" t="str">
        <f>E11</f>
        <v xml:space="preserve">SO 02.1 - Stavební přípomoce </v>
      </c>
      <c r="F54" s="389"/>
      <c r="G54" s="389"/>
      <c r="H54" s="389"/>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ŽST Olomouc - Nová Ulice</v>
      </c>
      <c r="G56" s="37"/>
      <c r="H56" s="37"/>
      <c r="I56" s="30" t="s">
        <v>23</v>
      </c>
      <c r="J56" s="60">
        <f>IF(J14="","",J14)</f>
        <v>0</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24</v>
      </c>
      <c r="D58" s="37"/>
      <c r="E58" s="37"/>
      <c r="F58" s="28" t="str">
        <f>E17</f>
        <v xml:space="preserve"> </v>
      </c>
      <c r="G58" s="37"/>
      <c r="H58" s="37"/>
      <c r="I58" s="30" t="s">
        <v>29</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27</v>
      </c>
      <c r="D59" s="37"/>
      <c r="E59" s="37"/>
      <c r="F59" s="28" t="str">
        <f>IF(E20="","",E20)</f>
        <v>Vyplň údaj</v>
      </c>
      <c r="G59" s="37"/>
      <c r="H59" s="37"/>
      <c r="I59" s="30" t="s">
        <v>31</v>
      </c>
      <c r="J59" s="33" t="str">
        <f>E26</f>
        <v>Ing.Lukáš Zítka</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66</v>
      </c>
      <c r="D63" s="37"/>
      <c r="E63" s="37"/>
      <c r="F63" s="37"/>
      <c r="G63" s="37"/>
      <c r="H63" s="37"/>
      <c r="I63" s="37"/>
      <c r="J63" s="78">
        <f>J95</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113</v>
      </c>
      <c r="E64" s="144"/>
      <c r="F64" s="144"/>
      <c r="G64" s="144"/>
      <c r="H64" s="144"/>
      <c r="I64" s="144"/>
      <c r="J64" s="145">
        <f>J96</f>
        <v>0</v>
      </c>
      <c r="K64" s="142"/>
      <c r="L64" s="146"/>
    </row>
    <row r="65" spans="1:31" s="10" customFormat="1" ht="19.899999999999999" customHeight="1">
      <c r="B65" s="147"/>
      <c r="C65" s="98"/>
      <c r="D65" s="148" t="s">
        <v>114</v>
      </c>
      <c r="E65" s="149"/>
      <c r="F65" s="149"/>
      <c r="G65" s="149"/>
      <c r="H65" s="149"/>
      <c r="I65" s="149"/>
      <c r="J65" s="150">
        <f>J97</f>
        <v>0</v>
      </c>
      <c r="K65" s="98"/>
      <c r="L65" s="151"/>
    </row>
    <row r="66" spans="1:31" s="10" customFormat="1" ht="19.899999999999999" customHeight="1">
      <c r="B66" s="147"/>
      <c r="C66" s="98"/>
      <c r="D66" s="148" t="s">
        <v>117</v>
      </c>
      <c r="E66" s="149"/>
      <c r="F66" s="149"/>
      <c r="G66" s="149"/>
      <c r="H66" s="149"/>
      <c r="I66" s="149"/>
      <c r="J66" s="150">
        <f>J101</f>
        <v>0</v>
      </c>
      <c r="K66" s="98"/>
      <c r="L66" s="151"/>
    </row>
    <row r="67" spans="1:31" s="10" customFormat="1" ht="19.899999999999999" customHeight="1">
      <c r="B67" s="147"/>
      <c r="C67" s="98"/>
      <c r="D67" s="148" t="s">
        <v>119</v>
      </c>
      <c r="E67" s="149"/>
      <c r="F67" s="149"/>
      <c r="G67" s="149"/>
      <c r="H67" s="149"/>
      <c r="I67" s="149"/>
      <c r="J67" s="150">
        <f>J105</f>
        <v>0</v>
      </c>
      <c r="K67" s="98"/>
      <c r="L67" s="151"/>
    </row>
    <row r="68" spans="1:31" s="10" customFormat="1" ht="19.899999999999999" customHeight="1">
      <c r="B68" s="147"/>
      <c r="C68" s="98"/>
      <c r="D68" s="148" t="s">
        <v>121</v>
      </c>
      <c r="E68" s="149"/>
      <c r="F68" s="149"/>
      <c r="G68" s="149"/>
      <c r="H68" s="149"/>
      <c r="I68" s="149"/>
      <c r="J68" s="150">
        <f>J110</f>
        <v>0</v>
      </c>
      <c r="K68" s="98"/>
      <c r="L68" s="151"/>
    </row>
    <row r="69" spans="1:31" s="10" customFormat="1" ht="19.899999999999999" customHeight="1">
      <c r="B69" s="147"/>
      <c r="C69" s="98"/>
      <c r="D69" s="148" t="s">
        <v>122</v>
      </c>
      <c r="E69" s="149"/>
      <c r="F69" s="149"/>
      <c r="G69" s="149"/>
      <c r="H69" s="149"/>
      <c r="I69" s="149"/>
      <c r="J69" s="150">
        <f>J114</f>
        <v>0</v>
      </c>
      <c r="K69" s="98"/>
      <c r="L69" s="151"/>
    </row>
    <row r="70" spans="1:31" s="10" customFormat="1" ht="19.899999999999999" customHeight="1">
      <c r="B70" s="147"/>
      <c r="C70" s="98"/>
      <c r="D70" s="148" t="s">
        <v>123</v>
      </c>
      <c r="E70" s="149"/>
      <c r="F70" s="149"/>
      <c r="G70" s="149"/>
      <c r="H70" s="149"/>
      <c r="I70" s="149"/>
      <c r="J70" s="150">
        <f>J120</f>
        <v>0</v>
      </c>
      <c r="K70" s="98"/>
      <c r="L70" s="151"/>
    </row>
    <row r="71" spans="1:31" s="9" customFormat="1" ht="24.95" customHeight="1">
      <c r="B71" s="141"/>
      <c r="C71" s="142"/>
      <c r="D71" s="143" t="s">
        <v>1794</v>
      </c>
      <c r="E71" s="144"/>
      <c r="F71" s="144"/>
      <c r="G71" s="144"/>
      <c r="H71" s="144"/>
      <c r="I71" s="144"/>
      <c r="J71" s="145">
        <f>J122</f>
        <v>0</v>
      </c>
      <c r="K71" s="142"/>
      <c r="L71" s="146"/>
    </row>
    <row r="72" spans="1:31" s="10" customFormat="1" ht="19.899999999999999" customHeight="1">
      <c r="B72" s="147"/>
      <c r="C72" s="98"/>
      <c r="D72" s="148" t="s">
        <v>1795</v>
      </c>
      <c r="E72" s="149"/>
      <c r="F72" s="149"/>
      <c r="G72" s="149"/>
      <c r="H72" s="149"/>
      <c r="I72" s="149"/>
      <c r="J72" s="150">
        <f>J123</f>
        <v>0</v>
      </c>
      <c r="K72" s="98"/>
      <c r="L72" s="151"/>
    </row>
    <row r="73" spans="1:31" s="9" customFormat="1" ht="24.95" customHeight="1">
      <c r="B73" s="141"/>
      <c r="C73" s="142"/>
      <c r="D73" s="143" t="s">
        <v>142</v>
      </c>
      <c r="E73" s="144"/>
      <c r="F73" s="144"/>
      <c r="G73" s="144"/>
      <c r="H73" s="144"/>
      <c r="I73" s="144"/>
      <c r="J73" s="145">
        <f>J126</f>
        <v>0</v>
      </c>
      <c r="K73" s="142"/>
      <c r="L73" s="146"/>
    </row>
    <row r="74" spans="1:31" s="2" customFormat="1" ht="21.75" customHeight="1">
      <c r="A74" s="35"/>
      <c r="B74" s="36"/>
      <c r="C74" s="37"/>
      <c r="D74" s="37"/>
      <c r="E74" s="37"/>
      <c r="F74" s="37"/>
      <c r="G74" s="37"/>
      <c r="H74" s="37"/>
      <c r="I74" s="37"/>
      <c r="J74" s="37"/>
      <c r="K74" s="37"/>
      <c r="L74" s="114"/>
      <c r="S74" s="35"/>
      <c r="T74" s="35"/>
      <c r="U74" s="35"/>
      <c r="V74" s="35"/>
      <c r="W74" s="35"/>
      <c r="X74" s="35"/>
      <c r="Y74" s="35"/>
      <c r="Z74" s="35"/>
      <c r="AA74" s="35"/>
      <c r="AB74" s="35"/>
      <c r="AC74" s="35"/>
      <c r="AD74" s="35"/>
      <c r="AE74" s="35"/>
    </row>
    <row r="75" spans="1:31" s="2" customFormat="1" ht="6.95" customHeight="1">
      <c r="A75" s="35"/>
      <c r="B75" s="48"/>
      <c r="C75" s="49"/>
      <c r="D75" s="49"/>
      <c r="E75" s="49"/>
      <c r="F75" s="49"/>
      <c r="G75" s="49"/>
      <c r="H75" s="49"/>
      <c r="I75" s="49"/>
      <c r="J75" s="49"/>
      <c r="K75" s="49"/>
      <c r="L75" s="114"/>
      <c r="S75" s="35"/>
      <c r="T75" s="35"/>
      <c r="U75" s="35"/>
      <c r="V75" s="35"/>
      <c r="W75" s="35"/>
      <c r="X75" s="35"/>
      <c r="Y75" s="35"/>
      <c r="Z75" s="35"/>
      <c r="AA75" s="35"/>
      <c r="AB75" s="35"/>
      <c r="AC75" s="35"/>
      <c r="AD75" s="35"/>
      <c r="AE75" s="35"/>
    </row>
    <row r="79" spans="1:31" s="2" customFormat="1" ht="6.95" customHeight="1">
      <c r="A79" s="35"/>
      <c r="B79" s="50"/>
      <c r="C79" s="51"/>
      <c r="D79" s="51"/>
      <c r="E79" s="51"/>
      <c r="F79" s="51"/>
      <c r="G79" s="51"/>
      <c r="H79" s="51"/>
      <c r="I79" s="51"/>
      <c r="J79" s="51"/>
      <c r="K79" s="51"/>
      <c r="L79" s="114"/>
      <c r="S79" s="35"/>
      <c r="T79" s="35"/>
      <c r="U79" s="35"/>
      <c r="V79" s="35"/>
      <c r="W79" s="35"/>
      <c r="X79" s="35"/>
      <c r="Y79" s="35"/>
      <c r="Z79" s="35"/>
      <c r="AA79" s="35"/>
      <c r="AB79" s="35"/>
      <c r="AC79" s="35"/>
      <c r="AD79" s="35"/>
      <c r="AE79" s="35"/>
    </row>
    <row r="80" spans="1:31" s="2" customFormat="1" ht="24.95" customHeight="1">
      <c r="A80" s="35"/>
      <c r="B80" s="36"/>
      <c r="C80" s="24" t="s">
        <v>144</v>
      </c>
      <c r="D80" s="37"/>
      <c r="E80" s="37"/>
      <c r="F80" s="37"/>
      <c r="G80" s="37"/>
      <c r="H80" s="37"/>
      <c r="I80" s="37"/>
      <c r="J80" s="37"/>
      <c r="K80" s="37"/>
      <c r="L80" s="114"/>
      <c r="S80" s="35"/>
      <c r="T80" s="35"/>
      <c r="U80" s="35"/>
      <c r="V80" s="35"/>
      <c r="W80" s="35"/>
      <c r="X80" s="35"/>
      <c r="Y80" s="35"/>
      <c r="Z80" s="35"/>
      <c r="AA80" s="35"/>
      <c r="AB80" s="35"/>
      <c r="AC80" s="35"/>
      <c r="AD80" s="35"/>
      <c r="AE80" s="35"/>
    </row>
    <row r="81" spans="1:63" s="2" customFormat="1" ht="6.95" customHeight="1">
      <c r="A81" s="35"/>
      <c r="B81" s="36"/>
      <c r="C81" s="37"/>
      <c r="D81" s="37"/>
      <c r="E81" s="37"/>
      <c r="F81" s="37"/>
      <c r="G81" s="37"/>
      <c r="H81" s="37"/>
      <c r="I81" s="37"/>
      <c r="J81" s="37"/>
      <c r="K81" s="37"/>
      <c r="L81" s="114"/>
      <c r="S81" s="35"/>
      <c r="T81" s="35"/>
      <c r="U81" s="35"/>
      <c r="V81" s="35"/>
      <c r="W81" s="35"/>
      <c r="X81" s="35"/>
      <c r="Y81" s="35"/>
      <c r="Z81" s="35"/>
      <c r="AA81" s="35"/>
      <c r="AB81" s="35"/>
      <c r="AC81" s="35"/>
      <c r="AD81" s="35"/>
      <c r="AE81" s="35"/>
    </row>
    <row r="82" spans="1:63" s="2" customFormat="1" ht="12" customHeight="1">
      <c r="A82" s="35"/>
      <c r="B82" s="36"/>
      <c r="C82" s="30" t="s">
        <v>16</v>
      </c>
      <c r="D82" s="37"/>
      <c r="E82" s="37"/>
      <c r="F82" s="37"/>
      <c r="G82" s="37"/>
      <c r="H82" s="37"/>
      <c r="I82" s="37"/>
      <c r="J82" s="37"/>
      <c r="K82" s="37"/>
      <c r="L82" s="114"/>
      <c r="S82" s="35"/>
      <c r="T82" s="35"/>
      <c r="U82" s="35"/>
      <c r="V82" s="35"/>
      <c r="W82" s="35"/>
      <c r="X82" s="35"/>
      <c r="Y82" s="35"/>
      <c r="Z82" s="35"/>
      <c r="AA82" s="35"/>
      <c r="AB82" s="35"/>
      <c r="AC82" s="35"/>
      <c r="AD82" s="35"/>
      <c r="AE82" s="35"/>
    </row>
    <row r="83" spans="1:63" s="2" customFormat="1" ht="16.5" customHeight="1">
      <c r="A83" s="35"/>
      <c r="B83" s="36"/>
      <c r="C83" s="37"/>
      <c r="D83" s="37"/>
      <c r="E83" s="387" t="str">
        <f>E7</f>
        <v>Olomouc - Nová ulice ON - oprava</v>
      </c>
      <c r="F83" s="388"/>
      <c r="G83" s="388"/>
      <c r="H83" s="388"/>
      <c r="I83" s="37"/>
      <c r="J83" s="37"/>
      <c r="K83" s="37"/>
      <c r="L83" s="114"/>
      <c r="S83" s="35"/>
      <c r="T83" s="35"/>
      <c r="U83" s="35"/>
      <c r="V83" s="35"/>
      <c r="W83" s="35"/>
      <c r="X83" s="35"/>
      <c r="Y83" s="35"/>
      <c r="Z83" s="35"/>
      <c r="AA83" s="35"/>
      <c r="AB83" s="35"/>
      <c r="AC83" s="35"/>
      <c r="AD83" s="35"/>
      <c r="AE83" s="35"/>
    </row>
    <row r="84" spans="1:63" s="1" customFormat="1" ht="12" customHeight="1">
      <c r="B84" s="22"/>
      <c r="C84" s="30" t="s">
        <v>105</v>
      </c>
      <c r="D84" s="23"/>
      <c r="E84" s="23"/>
      <c r="F84" s="23"/>
      <c r="G84" s="23"/>
      <c r="H84" s="23"/>
      <c r="I84" s="23"/>
      <c r="J84" s="23"/>
      <c r="K84" s="23"/>
      <c r="L84" s="21"/>
    </row>
    <row r="85" spans="1:63" s="2" customFormat="1" ht="16.5" customHeight="1">
      <c r="A85" s="35"/>
      <c r="B85" s="36"/>
      <c r="C85" s="37"/>
      <c r="D85" s="37"/>
      <c r="E85" s="387" t="s">
        <v>1463</v>
      </c>
      <c r="F85" s="389"/>
      <c r="G85" s="389"/>
      <c r="H85" s="389"/>
      <c r="I85" s="37"/>
      <c r="J85" s="37"/>
      <c r="K85" s="37"/>
      <c r="L85" s="114"/>
      <c r="S85" s="35"/>
      <c r="T85" s="35"/>
      <c r="U85" s="35"/>
      <c r="V85" s="35"/>
      <c r="W85" s="35"/>
      <c r="X85" s="35"/>
      <c r="Y85" s="35"/>
      <c r="Z85" s="35"/>
      <c r="AA85" s="35"/>
      <c r="AB85" s="35"/>
      <c r="AC85" s="35"/>
      <c r="AD85" s="35"/>
      <c r="AE85" s="35"/>
    </row>
    <row r="86" spans="1:63" s="2" customFormat="1" ht="12" customHeight="1">
      <c r="A86" s="35"/>
      <c r="B86" s="36"/>
      <c r="C86" s="30" t="s">
        <v>107</v>
      </c>
      <c r="D86" s="37"/>
      <c r="E86" s="37"/>
      <c r="F86" s="37"/>
      <c r="G86" s="37"/>
      <c r="H86" s="37"/>
      <c r="I86" s="37"/>
      <c r="J86" s="37"/>
      <c r="K86" s="37"/>
      <c r="L86" s="114"/>
      <c r="S86" s="35"/>
      <c r="T86" s="35"/>
      <c r="U86" s="35"/>
      <c r="V86" s="35"/>
      <c r="W86" s="35"/>
      <c r="X86" s="35"/>
      <c r="Y86" s="35"/>
      <c r="Z86" s="35"/>
      <c r="AA86" s="35"/>
      <c r="AB86" s="35"/>
      <c r="AC86" s="35"/>
      <c r="AD86" s="35"/>
      <c r="AE86" s="35"/>
    </row>
    <row r="87" spans="1:63" s="2" customFormat="1" ht="16.5" customHeight="1">
      <c r="A87" s="35"/>
      <c r="B87" s="36"/>
      <c r="C87" s="37"/>
      <c r="D87" s="37"/>
      <c r="E87" s="336" t="str">
        <f>E11</f>
        <v xml:space="preserve">SO 02.1 - Stavební přípomoce </v>
      </c>
      <c r="F87" s="389"/>
      <c r="G87" s="389"/>
      <c r="H87" s="389"/>
      <c r="I87" s="37"/>
      <c r="J87" s="37"/>
      <c r="K87" s="37"/>
      <c r="L87" s="114"/>
      <c r="S87" s="35"/>
      <c r="T87" s="35"/>
      <c r="U87" s="35"/>
      <c r="V87" s="35"/>
      <c r="W87" s="35"/>
      <c r="X87" s="35"/>
      <c r="Y87" s="35"/>
      <c r="Z87" s="35"/>
      <c r="AA87" s="35"/>
      <c r="AB87" s="35"/>
      <c r="AC87" s="35"/>
      <c r="AD87" s="35"/>
      <c r="AE87" s="35"/>
    </row>
    <row r="88" spans="1:63" s="2" customFormat="1" ht="6.95" customHeight="1">
      <c r="A88" s="35"/>
      <c r="B88" s="36"/>
      <c r="C88" s="37"/>
      <c r="D88" s="37"/>
      <c r="E88" s="37"/>
      <c r="F88" s="37"/>
      <c r="G88" s="37"/>
      <c r="H88" s="37"/>
      <c r="I88" s="37"/>
      <c r="J88" s="37"/>
      <c r="K88" s="37"/>
      <c r="L88" s="114"/>
      <c r="S88" s="35"/>
      <c r="T88" s="35"/>
      <c r="U88" s="35"/>
      <c r="V88" s="35"/>
      <c r="W88" s="35"/>
      <c r="X88" s="35"/>
      <c r="Y88" s="35"/>
      <c r="Z88" s="35"/>
      <c r="AA88" s="35"/>
      <c r="AB88" s="35"/>
      <c r="AC88" s="35"/>
      <c r="AD88" s="35"/>
      <c r="AE88" s="35"/>
    </row>
    <row r="89" spans="1:63" s="2" customFormat="1" ht="12" customHeight="1">
      <c r="A89" s="35"/>
      <c r="B89" s="36"/>
      <c r="C89" s="30" t="s">
        <v>21</v>
      </c>
      <c r="D89" s="37"/>
      <c r="E89" s="37"/>
      <c r="F89" s="28" t="str">
        <f>F14</f>
        <v>ŽST Olomouc - Nová Ulice</v>
      </c>
      <c r="G89" s="37"/>
      <c r="H89" s="37"/>
      <c r="I89" s="30" t="s">
        <v>23</v>
      </c>
      <c r="J89" s="60">
        <f>IF(J14="","",J14)</f>
        <v>0</v>
      </c>
      <c r="K89" s="37"/>
      <c r="L89" s="114"/>
      <c r="S89" s="35"/>
      <c r="T89" s="35"/>
      <c r="U89" s="35"/>
      <c r="V89" s="35"/>
      <c r="W89" s="35"/>
      <c r="X89" s="35"/>
      <c r="Y89" s="35"/>
      <c r="Z89" s="35"/>
      <c r="AA89" s="35"/>
      <c r="AB89" s="35"/>
      <c r="AC89" s="35"/>
      <c r="AD89" s="35"/>
      <c r="AE89" s="35"/>
    </row>
    <row r="90" spans="1:63" s="2" customFormat="1" ht="6.95" customHeight="1">
      <c r="A90" s="35"/>
      <c r="B90" s="36"/>
      <c r="C90" s="37"/>
      <c r="D90" s="37"/>
      <c r="E90" s="37"/>
      <c r="F90" s="37"/>
      <c r="G90" s="37"/>
      <c r="H90" s="37"/>
      <c r="I90" s="37"/>
      <c r="J90" s="37"/>
      <c r="K90" s="37"/>
      <c r="L90" s="114"/>
      <c r="S90" s="35"/>
      <c r="T90" s="35"/>
      <c r="U90" s="35"/>
      <c r="V90" s="35"/>
      <c r="W90" s="35"/>
      <c r="X90" s="35"/>
      <c r="Y90" s="35"/>
      <c r="Z90" s="35"/>
      <c r="AA90" s="35"/>
      <c r="AB90" s="35"/>
      <c r="AC90" s="35"/>
      <c r="AD90" s="35"/>
      <c r="AE90" s="35"/>
    </row>
    <row r="91" spans="1:63" s="2" customFormat="1" ht="15.2" customHeight="1">
      <c r="A91" s="35"/>
      <c r="B91" s="36"/>
      <c r="C91" s="30" t="s">
        <v>24</v>
      </c>
      <c r="D91" s="37"/>
      <c r="E91" s="37"/>
      <c r="F91" s="28" t="str">
        <f>E17</f>
        <v xml:space="preserve"> </v>
      </c>
      <c r="G91" s="37"/>
      <c r="H91" s="37"/>
      <c r="I91" s="30" t="s">
        <v>29</v>
      </c>
      <c r="J91" s="33" t="str">
        <f>E23</f>
        <v xml:space="preserve"> </v>
      </c>
      <c r="K91" s="37"/>
      <c r="L91" s="114"/>
      <c r="S91" s="35"/>
      <c r="T91" s="35"/>
      <c r="U91" s="35"/>
      <c r="V91" s="35"/>
      <c r="W91" s="35"/>
      <c r="X91" s="35"/>
      <c r="Y91" s="35"/>
      <c r="Z91" s="35"/>
      <c r="AA91" s="35"/>
      <c r="AB91" s="35"/>
      <c r="AC91" s="35"/>
      <c r="AD91" s="35"/>
      <c r="AE91" s="35"/>
    </row>
    <row r="92" spans="1:63" s="2" customFormat="1" ht="15.2" customHeight="1">
      <c r="A92" s="35"/>
      <c r="B92" s="36"/>
      <c r="C92" s="30" t="s">
        <v>27</v>
      </c>
      <c r="D92" s="37"/>
      <c r="E92" s="37"/>
      <c r="F92" s="28" t="str">
        <f>IF(E20="","",E20)</f>
        <v>Vyplň údaj</v>
      </c>
      <c r="G92" s="37"/>
      <c r="H92" s="37"/>
      <c r="I92" s="30" t="s">
        <v>31</v>
      </c>
      <c r="J92" s="33" t="str">
        <f>E26</f>
        <v>Ing.Lukáš Zítka</v>
      </c>
      <c r="K92" s="37"/>
      <c r="L92" s="114"/>
      <c r="S92" s="35"/>
      <c r="T92" s="35"/>
      <c r="U92" s="35"/>
      <c r="V92" s="35"/>
      <c r="W92" s="35"/>
      <c r="X92" s="35"/>
      <c r="Y92" s="35"/>
      <c r="Z92" s="35"/>
      <c r="AA92" s="35"/>
      <c r="AB92" s="35"/>
      <c r="AC92" s="35"/>
      <c r="AD92" s="35"/>
      <c r="AE92" s="35"/>
    </row>
    <row r="93" spans="1:63" s="2" customFormat="1" ht="10.35" customHeight="1">
      <c r="A93" s="35"/>
      <c r="B93" s="36"/>
      <c r="C93" s="37"/>
      <c r="D93" s="37"/>
      <c r="E93" s="37"/>
      <c r="F93" s="37"/>
      <c r="G93" s="37"/>
      <c r="H93" s="37"/>
      <c r="I93" s="37"/>
      <c r="J93" s="37"/>
      <c r="K93" s="37"/>
      <c r="L93" s="114"/>
      <c r="S93" s="35"/>
      <c r="T93" s="35"/>
      <c r="U93" s="35"/>
      <c r="V93" s="35"/>
      <c r="W93" s="35"/>
      <c r="X93" s="35"/>
      <c r="Y93" s="35"/>
      <c r="Z93" s="35"/>
      <c r="AA93" s="35"/>
      <c r="AB93" s="35"/>
      <c r="AC93" s="35"/>
      <c r="AD93" s="35"/>
      <c r="AE93" s="35"/>
    </row>
    <row r="94" spans="1:63" s="11" customFormat="1" ht="29.25" customHeight="1">
      <c r="A94" s="152"/>
      <c r="B94" s="153"/>
      <c r="C94" s="154" t="s">
        <v>145</v>
      </c>
      <c r="D94" s="155" t="s">
        <v>53</v>
      </c>
      <c r="E94" s="155" t="s">
        <v>49</v>
      </c>
      <c r="F94" s="155" t="s">
        <v>50</v>
      </c>
      <c r="G94" s="155" t="s">
        <v>146</v>
      </c>
      <c r="H94" s="155" t="s">
        <v>147</v>
      </c>
      <c r="I94" s="155" t="s">
        <v>148</v>
      </c>
      <c r="J94" s="155" t="s">
        <v>111</v>
      </c>
      <c r="K94" s="156" t="s">
        <v>149</v>
      </c>
      <c r="L94" s="157"/>
      <c r="M94" s="69" t="s">
        <v>19</v>
      </c>
      <c r="N94" s="70" t="s">
        <v>38</v>
      </c>
      <c r="O94" s="70" t="s">
        <v>150</v>
      </c>
      <c r="P94" s="70" t="s">
        <v>151</v>
      </c>
      <c r="Q94" s="70" t="s">
        <v>152</v>
      </c>
      <c r="R94" s="70" t="s">
        <v>153</v>
      </c>
      <c r="S94" s="70" t="s">
        <v>154</v>
      </c>
      <c r="T94" s="71" t="s">
        <v>155</v>
      </c>
      <c r="U94" s="152"/>
      <c r="V94" s="152"/>
      <c r="W94" s="152"/>
      <c r="X94" s="152"/>
      <c r="Y94" s="152"/>
      <c r="Z94" s="152"/>
      <c r="AA94" s="152"/>
      <c r="AB94" s="152"/>
      <c r="AC94" s="152"/>
      <c r="AD94" s="152"/>
      <c r="AE94" s="152"/>
    </row>
    <row r="95" spans="1:63" s="2" customFormat="1" ht="22.9" customHeight="1">
      <c r="A95" s="35"/>
      <c r="B95" s="36"/>
      <c r="C95" s="76" t="s">
        <v>156</v>
      </c>
      <c r="D95" s="37"/>
      <c r="E95" s="37"/>
      <c r="F95" s="37"/>
      <c r="G95" s="37"/>
      <c r="H95" s="37"/>
      <c r="I95" s="37"/>
      <c r="J95" s="158">
        <f>BK95</f>
        <v>0</v>
      </c>
      <c r="K95" s="37"/>
      <c r="L95" s="40"/>
      <c r="M95" s="72"/>
      <c r="N95" s="159"/>
      <c r="O95" s="73"/>
      <c r="P95" s="160">
        <f>P96+P122+P126</f>
        <v>0</v>
      </c>
      <c r="Q95" s="73"/>
      <c r="R95" s="160">
        <f>R96+R122+R126</f>
        <v>1.479835</v>
      </c>
      <c r="S95" s="73"/>
      <c r="T95" s="161">
        <f>T96+T122+T126</f>
        <v>8.9860000000000007</v>
      </c>
      <c r="U95" s="35"/>
      <c r="V95" s="35"/>
      <c r="W95" s="35"/>
      <c r="X95" s="35"/>
      <c r="Y95" s="35"/>
      <c r="Z95" s="35"/>
      <c r="AA95" s="35"/>
      <c r="AB95" s="35"/>
      <c r="AC95" s="35"/>
      <c r="AD95" s="35"/>
      <c r="AE95" s="35"/>
      <c r="AT95" s="18" t="s">
        <v>67</v>
      </c>
      <c r="AU95" s="18" t="s">
        <v>112</v>
      </c>
      <c r="BK95" s="162">
        <f>BK96+BK122+BK126</f>
        <v>0</v>
      </c>
    </row>
    <row r="96" spans="1:63" s="12" customFormat="1" ht="25.9" customHeight="1">
      <c r="B96" s="163"/>
      <c r="C96" s="164"/>
      <c r="D96" s="165" t="s">
        <v>67</v>
      </c>
      <c r="E96" s="166" t="s">
        <v>157</v>
      </c>
      <c r="F96" s="166" t="s">
        <v>158</v>
      </c>
      <c r="G96" s="164"/>
      <c r="H96" s="164"/>
      <c r="I96" s="167"/>
      <c r="J96" s="168">
        <f>BK96</f>
        <v>0</v>
      </c>
      <c r="K96" s="164"/>
      <c r="L96" s="169"/>
      <c r="M96" s="170"/>
      <c r="N96" s="171"/>
      <c r="O96" s="171"/>
      <c r="P96" s="172">
        <f>P97+P101+P105+P110+P114+P120</f>
        <v>0</v>
      </c>
      <c r="Q96" s="171"/>
      <c r="R96" s="172">
        <f>R97+R101+R105+R110+R114+R120</f>
        <v>1.479835</v>
      </c>
      <c r="S96" s="171"/>
      <c r="T96" s="173">
        <f>T97+T101+T105+T110+T114+T120</f>
        <v>8.9860000000000007</v>
      </c>
      <c r="AR96" s="174" t="s">
        <v>75</v>
      </c>
      <c r="AT96" s="175" t="s">
        <v>67</v>
      </c>
      <c r="AU96" s="175" t="s">
        <v>68</v>
      </c>
      <c r="AY96" s="174" t="s">
        <v>159</v>
      </c>
      <c r="BK96" s="176">
        <f>BK97+BK101+BK105+BK110+BK114+BK120</f>
        <v>0</v>
      </c>
    </row>
    <row r="97" spans="1:65" s="12" customFormat="1" ht="22.9" customHeight="1">
      <c r="B97" s="163"/>
      <c r="C97" s="164"/>
      <c r="D97" s="165" t="s">
        <v>67</v>
      </c>
      <c r="E97" s="177" t="s">
        <v>75</v>
      </c>
      <c r="F97" s="177" t="s">
        <v>160</v>
      </c>
      <c r="G97" s="164"/>
      <c r="H97" s="164"/>
      <c r="I97" s="167"/>
      <c r="J97" s="178">
        <f>BK97</f>
        <v>0</v>
      </c>
      <c r="K97" s="164"/>
      <c r="L97" s="169"/>
      <c r="M97" s="170"/>
      <c r="N97" s="171"/>
      <c r="O97" s="171"/>
      <c r="P97" s="172">
        <f>SUM(P98:P100)</f>
        <v>0</v>
      </c>
      <c r="Q97" s="171"/>
      <c r="R97" s="172">
        <f>SUM(R98:R100)</f>
        <v>0</v>
      </c>
      <c r="S97" s="171"/>
      <c r="T97" s="173">
        <f>SUM(T98:T100)</f>
        <v>7.65</v>
      </c>
      <c r="AR97" s="174" t="s">
        <v>75</v>
      </c>
      <c r="AT97" s="175" t="s">
        <v>67</v>
      </c>
      <c r="AU97" s="175" t="s">
        <v>75</v>
      </c>
      <c r="AY97" s="174" t="s">
        <v>159</v>
      </c>
      <c r="BK97" s="176">
        <f>SUM(BK98:BK100)</f>
        <v>0</v>
      </c>
    </row>
    <row r="98" spans="1:65" s="2" customFormat="1" ht="78" customHeight="1">
      <c r="A98" s="35"/>
      <c r="B98" s="36"/>
      <c r="C98" s="179" t="s">
        <v>75</v>
      </c>
      <c r="D98" s="179" t="s">
        <v>161</v>
      </c>
      <c r="E98" s="180" t="s">
        <v>1796</v>
      </c>
      <c r="F98" s="181" t="s">
        <v>1797</v>
      </c>
      <c r="G98" s="182" t="s">
        <v>164</v>
      </c>
      <c r="H98" s="183">
        <v>30</v>
      </c>
      <c r="I98" s="184"/>
      <c r="J98" s="185">
        <f>ROUND(I98*H98,2)</f>
        <v>0</v>
      </c>
      <c r="K98" s="181" t="s">
        <v>165</v>
      </c>
      <c r="L98" s="40"/>
      <c r="M98" s="186" t="s">
        <v>19</v>
      </c>
      <c r="N98" s="187" t="s">
        <v>39</v>
      </c>
      <c r="O98" s="65"/>
      <c r="P98" s="188">
        <f>O98*H98</f>
        <v>0</v>
      </c>
      <c r="Q98" s="188">
        <v>0</v>
      </c>
      <c r="R98" s="188">
        <f>Q98*H98</f>
        <v>0</v>
      </c>
      <c r="S98" s="188">
        <v>0.255</v>
      </c>
      <c r="T98" s="189">
        <f>S98*H98</f>
        <v>7.65</v>
      </c>
      <c r="U98" s="35"/>
      <c r="V98" s="35"/>
      <c r="W98" s="35"/>
      <c r="X98" s="35"/>
      <c r="Y98" s="35"/>
      <c r="Z98" s="35"/>
      <c r="AA98" s="35"/>
      <c r="AB98" s="35"/>
      <c r="AC98" s="35"/>
      <c r="AD98" s="35"/>
      <c r="AE98" s="35"/>
      <c r="AR98" s="190" t="s">
        <v>166</v>
      </c>
      <c r="AT98" s="190" t="s">
        <v>161</v>
      </c>
      <c r="AU98" s="190" t="s">
        <v>77</v>
      </c>
      <c r="AY98" s="18" t="s">
        <v>159</v>
      </c>
      <c r="BE98" s="191">
        <f>IF(N98="základní",J98,0)</f>
        <v>0</v>
      </c>
      <c r="BF98" s="191">
        <f>IF(N98="snížená",J98,0)</f>
        <v>0</v>
      </c>
      <c r="BG98" s="191">
        <f>IF(N98="zákl. přenesená",J98,0)</f>
        <v>0</v>
      </c>
      <c r="BH98" s="191">
        <f>IF(N98="sníž. přenesená",J98,0)</f>
        <v>0</v>
      </c>
      <c r="BI98" s="191">
        <f>IF(N98="nulová",J98,0)</f>
        <v>0</v>
      </c>
      <c r="BJ98" s="18" t="s">
        <v>75</v>
      </c>
      <c r="BK98" s="191">
        <f>ROUND(I98*H98,2)</f>
        <v>0</v>
      </c>
      <c r="BL98" s="18" t="s">
        <v>166</v>
      </c>
      <c r="BM98" s="190" t="s">
        <v>1798</v>
      </c>
    </row>
    <row r="99" spans="1:65" s="2" customFormat="1" ht="24">
      <c r="A99" s="35"/>
      <c r="B99" s="36"/>
      <c r="C99" s="179" t="s">
        <v>77</v>
      </c>
      <c r="D99" s="179" t="s">
        <v>161</v>
      </c>
      <c r="E99" s="180" t="s">
        <v>1799</v>
      </c>
      <c r="F99" s="181" t="s">
        <v>1800</v>
      </c>
      <c r="G99" s="182" t="s">
        <v>164</v>
      </c>
      <c r="H99" s="183">
        <v>26.25</v>
      </c>
      <c r="I99" s="184"/>
      <c r="J99" s="185">
        <f>ROUND(I99*H99,2)</f>
        <v>0</v>
      </c>
      <c r="K99" s="181" t="s">
        <v>165</v>
      </c>
      <c r="L99" s="40"/>
      <c r="M99" s="186" t="s">
        <v>19</v>
      </c>
      <c r="N99" s="187" t="s">
        <v>39</v>
      </c>
      <c r="O99" s="65"/>
      <c r="P99" s="188">
        <f>O99*H99</f>
        <v>0</v>
      </c>
      <c r="Q99" s="188">
        <v>0</v>
      </c>
      <c r="R99" s="188">
        <f>Q99*H99</f>
        <v>0</v>
      </c>
      <c r="S99" s="188">
        <v>0</v>
      </c>
      <c r="T99" s="189">
        <f>S99*H99</f>
        <v>0</v>
      </c>
      <c r="U99" s="35"/>
      <c r="V99" s="35"/>
      <c r="W99" s="35"/>
      <c r="X99" s="35"/>
      <c r="Y99" s="35"/>
      <c r="Z99" s="35"/>
      <c r="AA99" s="35"/>
      <c r="AB99" s="35"/>
      <c r="AC99" s="35"/>
      <c r="AD99" s="35"/>
      <c r="AE99" s="35"/>
      <c r="AR99" s="190" t="s">
        <v>166</v>
      </c>
      <c r="AT99" s="190" t="s">
        <v>161</v>
      </c>
      <c r="AU99" s="190" t="s">
        <v>77</v>
      </c>
      <c r="AY99" s="18" t="s">
        <v>159</v>
      </c>
      <c r="BE99" s="191">
        <f>IF(N99="základní",J99,0)</f>
        <v>0</v>
      </c>
      <c r="BF99" s="191">
        <f>IF(N99="snížená",J99,0)</f>
        <v>0</v>
      </c>
      <c r="BG99" s="191">
        <f>IF(N99="zákl. přenesená",J99,0)</f>
        <v>0</v>
      </c>
      <c r="BH99" s="191">
        <f>IF(N99="sníž. přenesená",J99,0)</f>
        <v>0</v>
      </c>
      <c r="BI99" s="191">
        <f>IF(N99="nulová",J99,0)</f>
        <v>0</v>
      </c>
      <c r="BJ99" s="18" t="s">
        <v>75</v>
      </c>
      <c r="BK99" s="191">
        <f>ROUND(I99*H99,2)</f>
        <v>0</v>
      </c>
      <c r="BL99" s="18" t="s">
        <v>166</v>
      </c>
      <c r="BM99" s="190" t="s">
        <v>1801</v>
      </c>
    </row>
    <row r="100" spans="1:65" s="13" customFormat="1" ht="11.25">
      <c r="B100" s="192"/>
      <c r="C100" s="193"/>
      <c r="D100" s="194" t="s">
        <v>168</v>
      </c>
      <c r="E100" s="195" t="s">
        <v>19</v>
      </c>
      <c r="F100" s="196" t="s">
        <v>1802</v>
      </c>
      <c r="G100" s="193"/>
      <c r="H100" s="197">
        <v>26.25</v>
      </c>
      <c r="I100" s="198"/>
      <c r="J100" s="193"/>
      <c r="K100" s="193"/>
      <c r="L100" s="199"/>
      <c r="M100" s="200"/>
      <c r="N100" s="201"/>
      <c r="O100" s="201"/>
      <c r="P100" s="201"/>
      <c r="Q100" s="201"/>
      <c r="R100" s="201"/>
      <c r="S100" s="201"/>
      <c r="T100" s="202"/>
      <c r="AT100" s="203" t="s">
        <v>168</v>
      </c>
      <c r="AU100" s="203" t="s">
        <v>77</v>
      </c>
      <c r="AV100" s="13" t="s">
        <v>77</v>
      </c>
      <c r="AW100" s="13" t="s">
        <v>30</v>
      </c>
      <c r="AX100" s="13" t="s">
        <v>75</v>
      </c>
      <c r="AY100" s="203" t="s">
        <v>159</v>
      </c>
    </row>
    <row r="101" spans="1:65" s="12" customFormat="1" ht="22.9" customHeight="1">
      <c r="B101" s="163"/>
      <c r="C101" s="164"/>
      <c r="D101" s="165" t="s">
        <v>67</v>
      </c>
      <c r="E101" s="177" t="s">
        <v>166</v>
      </c>
      <c r="F101" s="177" t="s">
        <v>230</v>
      </c>
      <c r="G101" s="164"/>
      <c r="H101" s="164"/>
      <c r="I101" s="167"/>
      <c r="J101" s="178">
        <f>BK101</f>
        <v>0</v>
      </c>
      <c r="K101" s="164"/>
      <c r="L101" s="169"/>
      <c r="M101" s="170"/>
      <c r="N101" s="171"/>
      <c r="O101" s="171"/>
      <c r="P101" s="172">
        <f>SUM(P102:P104)</f>
        <v>0</v>
      </c>
      <c r="Q101" s="171"/>
      <c r="R101" s="172">
        <f>SUM(R102:R104)</f>
        <v>0.67</v>
      </c>
      <c r="S101" s="171"/>
      <c r="T101" s="173">
        <f>SUM(T102:T104)</f>
        <v>0</v>
      </c>
      <c r="AR101" s="174" t="s">
        <v>75</v>
      </c>
      <c r="AT101" s="175" t="s">
        <v>67</v>
      </c>
      <c r="AU101" s="175" t="s">
        <v>75</v>
      </c>
      <c r="AY101" s="174" t="s">
        <v>159</v>
      </c>
      <c r="BK101" s="176">
        <f>SUM(BK102:BK104)</f>
        <v>0</v>
      </c>
    </row>
    <row r="102" spans="1:65" s="2" customFormat="1" ht="36">
      <c r="A102" s="35"/>
      <c r="B102" s="36"/>
      <c r="C102" s="179" t="s">
        <v>175</v>
      </c>
      <c r="D102" s="179" t="s">
        <v>161</v>
      </c>
      <c r="E102" s="180" t="s">
        <v>237</v>
      </c>
      <c r="F102" s="181" t="s">
        <v>238</v>
      </c>
      <c r="G102" s="182" t="s">
        <v>164</v>
      </c>
      <c r="H102" s="183">
        <v>30</v>
      </c>
      <c r="I102" s="184"/>
      <c r="J102" s="185">
        <f>ROUND(I102*H102,2)</f>
        <v>0</v>
      </c>
      <c r="K102" s="181" t="s">
        <v>165</v>
      </c>
      <c r="L102" s="40"/>
      <c r="M102" s="186" t="s">
        <v>19</v>
      </c>
      <c r="N102" s="187" t="s">
        <v>39</v>
      </c>
      <c r="O102" s="65"/>
      <c r="P102" s="188">
        <f>O102*H102</f>
        <v>0</v>
      </c>
      <c r="Q102" s="188">
        <v>0</v>
      </c>
      <c r="R102" s="188">
        <f>Q102*H102</f>
        <v>0</v>
      </c>
      <c r="S102" s="188">
        <v>0</v>
      </c>
      <c r="T102" s="189">
        <f>S102*H102</f>
        <v>0</v>
      </c>
      <c r="U102" s="35"/>
      <c r="V102" s="35"/>
      <c r="W102" s="35"/>
      <c r="X102" s="35"/>
      <c r="Y102" s="35"/>
      <c r="Z102" s="35"/>
      <c r="AA102" s="35"/>
      <c r="AB102" s="35"/>
      <c r="AC102" s="35"/>
      <c r="AD102" s="35"/>
      <c r="AE102" s="35"/>
      <c r="AR102" s="190" t="s">
        <v>166</v>
      </c>
      <c r="AT102" s="190" t="s">
        <v>161</v>
      </c>
      <c r="AU102" s="190" t="s">
        <v>77</v>
      </c>
      <c r="AY102" s="18" t="s">
        <v>159</v>
      </c>
      <c r="BE102" s="191">
        <f>IF(N102="základní",J102,0)</f>
        <v>0</v>
      </c>
      <c r="BF102" s="191">
        <f>IF(N102="snížená",J102,0)</f>
        <v>0</v>
      </c>
      <c r="BG102" s="191">
        <f>IF(N102="zákl. přenesená",J102,0)</f>
        <v>0</v>
      </c>
      <c r="BH102" s="191">
        <f>IF(N102="sníž. přenesená",J102,0)</f>
        <v>0</v>
      </c>
      <c r="BI102" s="191">
        <f>IF(N102="nulová",J102,0)</f>
        <v>0</v>
      </c>
      <c r="BJ102" s="18" t="s">
        <v>75</v>
      </c>
      <c r="BK102" s="191">
        <f>ROUND(I102*H102,2)</f>
        <v>0</v>
      </c>
      <c r="BL102" s="18" t="s">
        <v>166</v>
      </c>
      <c r="BM102" s="190" t="s">
        <v>1803</v>
      </c>
    </row>
    <row r="103" spans="1:65" s="2" customFormat="1" ht="21.75" customHeight="1">
      <c r="A103" s="35"/>
      <c r="B103" s="36"/>
      <c r="C103" s="215" t="s">
        <v>166</v>
      </c>
      <c r="D103" s="215" t="s">
        <v>196</v>
      </c>
      <c r="E103" s="216" t="s">
        <v>1804</v>
      </c>
      <c r="F103" s="217" t="s">
        <v>1805</v>
      </c>
      <c r="G103" s="218" t="s">
        <v>164</v>
      </c>
      <c r="H103" s="219">
        <v>10</v>
      </c>
      <c r="I103" s="220"/>
      <c r="J103" s="221">
        <f>ROUND(I103*H103,2)</f>
        <v>0</v>
      </c>
      <c r="K103" s="217" t="s">
        <v>165</v>
      </c>
      <c r="L103" s="222"/>
      <c r="M103" s="223" t="s">
        <v>19</v>
      </c>
      <c r="N103" s="224" t="s">
        <v>39</v>
      </c>
      <c r="O103" s="65"/>
      <c r="P103" s="188">
        <f>O103*H103</f>
        <v>0</v>
      </c>
      <c r="Q103" s="188">
        <v>6.7000000000000004E-2</v>
      </c>
      <c r="R103" s="188">
        <f>Q103*H103</f>
        <v>0.67</v>
      </c>
      <c r="S103" s="188">
        <v>0</v>
      </c>
      <c r="T103" s="189">
        <f>S103*H103</f>
        <v>0</v>
      </c>
      <c r="U103" s="35"/>
      <c r="V103" s="35"/>
      <c r="W103" s="35"/>
      <c r="X103" s="35"/>
      <c r="Y103" s="35"/>
      <c r="Z103" s="35"/>
      <c r="AA103" s="35"/>
      <c r="AB103" s="35"/>
      <c r="AC103" s="35"/>
      <c r="AD103" s="35"/>
      <c r="AE103" s="35"/>
      <c r="AR103" s="190" t="s">
        <v>200</v>
      </c>
      <c r="AT103" s="190" t="s">
        <v>196</v>
      </c>
      <c r="AU103" s="190" t="s">
        <v>77</v>
      </c>
      <c r="AY103" s="18" t="s">
        <v>159</v>
      </c>
      <c r="BE103" s="191">
        <f>IF(N103="základní",J103,0)</f>
        <v>0</v>
      </c>
      <c r="BF103" s="191">
        <f>IF(N103="snížená",J103,0)</f>
        <v>0</v>
      </c>
      <c r="BG103" s="191">
        <f>IF(N103="zákl. přenesená",J103,0)</f>
        <v>0</v>
      </c>
      <c r="BH103" s="191">
        <f>IF(N103="sníž. přenesená",J103,0)</f>
        <v>0</v>
      </c>
      <c r="BI103" s="191">
        <f>IF(N103="nulová",J103,0)</f>
        <v>0</v>
      </c>
      <c r="BJ103" s="18" t="s">
        <v>75</v>
      </c>
      <c r="BK103" s="191">
        <f>ROUND(I103*H103,2)</f>
        <v>0</v>
      </c>
      <c r="BL103" s="18" t="s">
        <v>166</v>
      </c>
      <c r="BM103" s="190" t="s">
        <v>1806</v>
      </c>
    </row>
    <row r="104" spans="1:65" s="2" customFormat="1" ht="19.5">
      <c r="A104" s="35"/>
      <c r="B104" s="36"/>
      <c r="C104" s="37"/>
      <c r="D104" s="194" t="s">
        <v>788</v>
      </c>
      <c r="E104" s="37"/>
      <c r="F104" s="235" t="s">
        <v>1807</v>
      </c>
      <c r="G104" s="37"/>
      <c r="H104" s="37"/>
      <c r="I104" s="236"/>
      <c r="J104" s="37"/>
      <c r="K104" s="37"/>
      <c r="L104" s="40"/>
      <c r="M104" s="237"/>
      <c r="N104" s="238"/>
      <c r="O104" s="65"/>
      <c r="P104" s="65"/>
      <c r="Q104" s="65"/>
      <c r="R104" s="65"/>
      <c r="S104" s="65"/>
      <c r="T104" s="66"/>
      <c r="U104" s="35"/>
      <c r="V104" s="35"/>
      <c r="W104" s="35"/>
      <c r="X104" s="35"/>
      <c r="Y104" s="35"/>
      <c r="Z104" s="35"/>
      <c r="AA104" s="35"/>
      <c r="AB104" s="35"/>
      <c r="AC104" s="35"/>
      <c r="AD104" s="35"/>
      <c r="AE104" s="35"/>
      <c r="AT104" s="18" t="s">
        <v>788</v>
      </c>
      <c r="AU104" s="18" t="s">
        <v>77</v>
      </c>
    </row>
    <row r="105" spans="1:65" s="12" customFormat="1" ht="22.9" customHeight="1">
      <c r="B105" s="163"/>
      <c r="C105" s="164"/>
      <c r="D105" s="165" t="s">
        <v>67</v>
      </c>
      <c r="E105" s="177" t="s">
        <v>190</v>
      </c>
      <c r="F105" s="177" t="s">
        <v>265</v>
      </c>
      <c r="G105" s="164"/>
      <c r="H105" s="164"/>
      <c r="I105" s="167"/>
      <c r="J105" s="178">
        <f>BK105</f>
        <v>0</v>
      </c>
      <c r="K105" s="164"/>
      <c r="L105" s="169"/>
      <c r="M105" s="170"/>
      <c r="N105" s="171"/>
      <c r="O105" s="171"/>
      <c r="P105" s="172">
        <f>SUM(P106:P109)</f>
        <v>0</v>
      </c>
      <c r="Q105" s="171"/>
      <c r="R105" s="172">
        <f>SUM(R106:R109)</f>
        <v>0.80983499999999997</v>
      </c>
      <c r="S105" s="171"/>
      <c r="T105" s="173">
        <f>SUM(T106:T109)</f>
        <v>0</v>
      </c>
      <c r="AR105" s="174" t="s">
        <v>75</v>
      </c>
      <c r="AT105" s="175" t="s">
        <v>67</v>
      </c>
      <c r="AU105" s="175" t="s">
        <v>75</v>
      </c>
      <c r="AY105" s="174" t="s">
        <v>159</v>
      </c>
      <c r="BK105" s="176">
        <f>SUM(BK106:BK109)</f>
        <v>0</v>
      </c>
    </row>
    <row r="106" spans="1:65" s="2" customFormat="1" ht="24">
      <c r="A106" s="35"/>
      <c r="B106" s="36"/>
      <c r="C106" s="179" t="s">
        <v>185</v>
      </c>
      <c r="D106" s="179" t="s">
        <v>161</v>
      </c>
      <c r="E106" s="180" t="s">
        <v>1808</v>
      </c>
      <c r="F106" s="181" t="s">
        <v>1809</v>
      </c>
      <c r="G106" s="182" t="s">
        <v>164</v>
      </c>
      <c r="H106" s="183">
        <v>19.5</v>
      </c>
      <c r="I106" s="184"/>
      <c r="J106" s="185">
        <f>ROUND(I106*H106,2)</f>
        <v>0</v>
      </c>
      <c r="K106" s="181" t="s">
        <v>165</v>
      </c>
      <c r="L106" s="40"/>
      <c r="M106" s="186" t="s">
        <v>19</v>
      </c>
      <c r="N106" s="187" t="s">
        <v>39</v>
      </c>
      <c r="O106" s="65"/>
      <c r="P106" s="188">
        <f>O106*H106</f>
        <v>0</v>
      </c>
      <c r="Q106" s="188">
        <v>4.1529999999999997E-2</v>
      </c>
      <c r="R106" s="188">
        <f>Q106*H106</f>
        <v>0.80983499999999997</v>
      </c>
      <c r="S106" s="188">
        <v>0</v>
      </c>
      <c r="T106" s="189">
        <f>S106*H106</f>
        <v>0</v>
      </c>
      <c r="U106" s="35"/>
      <c r="V106" s="35"/>
      <c r="W106" s="35"/>
      <c r="X106" s="35"/>
      <c r="Y106" s="35"/>
      <c r="Z106" s="35"/>
      <c r="AA106" s="35"/>
      <c r="AB106" s="35"/>
      <c r="AC106" s="35"/>
      <c r="AD106" s="35"/>
      <c r="AE106" s="35"/>
      <c r="AR106" s="190" t="s">
        <v>166</v>
      </c>
      <c r="AT106" s="190" t="s">
        <v>161</v>
      </c>
      <c r="AU106" s="190" t="s">
        <v>77</v>
      </c>
      <c r="AY106" s="18" t="s">
        <v>159</v>
      </c>
      <c r="BE106" s="191">
        <f>IF(N106="základní",J106,0)</f>
        <v>0</v>
      </c>
      <c r="BF106" s="191">
        <f>IF(N106="snížená",J106,0)</f>
        <v>0</v>
      </c>
      <c r="BG106" s="191">
        <f>IF(N106="zákl. přenesená",J106,0)</f>
        <v>0</v>
      </c>
      <c r="BH106" s="191">
        <f>IF(N106="sníž. přenesená",J106,0)</f>
        <v>0</v>
      </c>
      <c r="BI106" s="191">
        <f>IF(N106="nulová",J106,0)</f>
        <v>0</v>
      </c>
      <c r="BJ106" s="18" t="s">
        <v>75</v>
      </c>
      <c r="BK106" s="191">
        <f>ROUND(I106*H106,2)</f>
        <v>0</v>
      </c>
      <c r="BL106" s="18" t="s">
        <v>166</v>
      </c>
      <c r="BM106" s="190" t="s">
        <v>1810</v>
      </c>
    </row>
    <row r="107" spans="1:65" s="13" customFormat="1" ht="11.25">
      <c r="B107" s="192"/>
      <c r="C107" s="193"/>
      <c r="D107" s="194" t="s">
        <v>168</v>
      </c>
      <c r="E107" s="195" t="s">
        <v>19</v>
      </c>
      <c r="F107" s="196" t="s">
        <v>1811</v>
      </c>
      <c r="G107" s="193"/>
      <c r="H107" s="197">
        <v>13.5</v>
      </c>
      <c r="I107" s="198"/>
      <c r="J107" s="193"/>
      <c r="K107" s="193"/>
      <c r="L107" s="199"/>
      <c r="M107" s="200"/>
      <c r="N107" s="201"/>
      <c r="O107" s="201"/>
      <c r="P107" s="201"/>
      <c r="Q107" s="201"/>
      <c r="R107" s="201"/>
      <c r="S107" s="201"/>
      <c r="T107" s="202"/>
      <c r="AT107" s="203" t="s">
        <v>168</v>
      </c>
      <c r="AU107" s="203" t="s">
        <v>77</v>
      </c>
      <c r="AV107" s="13" t="s">
        <v>77</v>
      </c>
      <c r="AW107" s="13" t="s">
        <v>30</v>
      </c>
      <c r="AX107" s="13" t="s">
        <v>68</v>
      </c>
      <c r="AY107" s="203" t="s">
        <v>159</v>
      </c>
    </row>
    <row r="108" spans="1:65" s="13" customFormat="1" ht="11.25">
      <c r="B108" s="192"/>
      <c r="C108" s="193"/>
      <c r="D108" s="194" t="s">
        <v>168</v>
      </c>
      <c r="E108" s="195" t="s">
        <v>19</v>
      </c>
      <c r="F108" s="196" t="s">
        <v>1812</v>
      </c>
      <c r="G108" s="193"/>
      <c r="H108" s="197">
        <v>6</v>
      </c>
      <c r="I108" s="198"/>
      <c r="J108" s="193"/>
      <c r="K108" s="193"/>
      <c r="L108" s="199"/>
      <c r="M108" s="200"/>
      <c r="N108" s="201"/>
      <c r="O108" s="201"/>
      <c r="P108" s="201"/>
      <c r="Q108" s="201"/>
      <c r="R108" s="201"/>
      <c r="S108" s="201"/>
      <c r="T108" s="202"/>
      <c r="AT108" s="203" t="s">
        <v>168</v>
      </c>
      <c r="AU108" s="203" t="s">
        <v>77</v>
      </c>
      <c r="AV108" s="13" t="s">
        <v>77</v>
      </c>
      <c r="AW108" s="13" t="s">
        <v>30</v>
      </c>
      <c r="AX108" s="13" t="s">
        <v>68</v>
      </c>
      <c r="AY108" s="203" t="s">
        <v>159</v>
      </c>
    </row>
    <row r="109" spans="1:65" s="14" customFormat="1" ht="11.25">
      <c r="B109" s="204"/>
      <c r="C109" s="205"/>
      <c r="D109" s="194" t="s">
        <v>168</v>
      </c>
      <c r="E109" s="206" t="s">
        <v>19</v>
      </c>
      <c r="F109" s="207" t="s">
        <v>171</v>
      </c>
      <c r="G109" s="205"/>
      <c r="H109" s="208">
        <v>19.5</v>
      </c>
      <c r="I109" s="209"/>
      <c r="J109" s="205"/>
      <c r="K109" s="205"/>
      <c r="L109" s="210"/>
      <c r="M109" s="211"/>
      <c r="N109" s="212"/>
      <c r="O109" s="212"/>
      <c r="P109" s="212"/>
      <c r="Q109" s="212"/>
      <c r="R109" s="212"/>
      <c r="S109" s="212"/>
      <c r="T109" s="213"/>
      <c r="AT109" s="214" t="s">
        <v>168</v>
      </c>
      <c r="AU109" s="214" t="s">
        <v>77</v>
      </c>
      <c r="AV109" s="14" t="s">
        <v>166</v>
      </c>
      <c r="AW109" s="14" t="s">
        <v>30</v>
      </c>
      <c r="AX109" s="14" t="s">
        <v>75</v>
      </c>
      <c r="AY109" s="214" t="s">
        <v>159</v>
      </c>
    </row>
    <row r="110" spans="1:65" s="12" customFormat="1" ht="22.9" customHeight="1">
      <c r="B110" s="163"/>
      <c r="C110" s="164"/>
      <c r="D110" s="165" t="s">
        <v>67</v>
      </c>
      <c r="E110" s="177" t="s">
        <v>214</v>
      </c>
      <c r="F110" s="177" t="s">
        <v>416</v>
      </c>
      <c r="G110" s="164"/>
      <c r="H110" s="164"/>
      <c r="I110" s="167"/>
      <c r="J110" s="178">
        <f>BK110</f>
        <v>0</v>
      </c>
      <c r="K110" s="164"/>
      <c r="L110" s="169"/>
      <c r="M110" s="170"/>
      <c r="N110" s="171"/>
      <c r="O110" s="171"/>
      <c r="P110" s="172">
        <f>SUM(P111:P113)</f>
        <v>0</v>
      </c>
      <c r="Q110" s="171"/>
      <c r="R110" s="172">
        <f>SUM(R111:R113)</f>
        <v>0</v>
      </c>
      <c r="S110" s="171"/>
      <c r="T110" s="173">
        <f>SUM(T111:T113)</f>
        <v>1.3360000000000001</v>
      </c>
      <c r="AR110" s="174" t="s">
        <v>75</v>
      </c>
      <c r="AT110" s="175" t="s">
        <v>67</v>
      </c>
      <c r="AU110" s="175" t="s">
        <v>75</v>
      </c>
      <c r="AY110" s="174" t="s">
        <v>159</v>
      </c>
      <c r="BK110" s="176">
        <f>SUM(BK111:BK113)</f>
        <v>0</v>
      </c>
    </row>
    <row r="111" spans="1:65" s="2" customFormat="1" ht="55.5" customHeight="1">
      <c r="A111" s="35"/>
      <c r="B111" s="36"/>
      <c r="C111" s="179" t="s">
        <v>190</v>
      </c>
      <c r="D111" s="179" t="s">
        <v>161</v>
      </c>
      <c r="E111" s="180" t="s">
        <v>1813</v>
      </c>
      <c r="F111" s="181" t="s">
        <v>1814</v>
      </c>
      <c r="G111" s="182" t="s">
        <v>389</v>
      </c>
      <c r="H111" s="183">
        <v>6</v>
      </c>
      <c r="I111" s="184"/>
      <c r="J111" s="185">
        <f>ROUND(I111*H111,2)</f>
        <v>0</v>
      </c>
      <c r="K111" s="181" t="s">
        <v>165</v>
      </c>
      <c r="L111" s="40"/>
      <c r="M111" s="186" t="s">
        <v>19</v>
      </c>
      <c r="N111" s="187" t="s">
        <v>39</v>
      </c>
      <c r="O111" s="65"/>
      <c r="P111" s="188">
        <f>O111*H111</f>
        <v>0</v>
      </c>
      <c r="Q111" s="188">
        <v>0</v>
      </c>
      <c r="R111" s="188">
        <f>Q111*H111</f>
        <v>0</v>
      </c>
      <c r="S111" s="188">
        <v>1E-3</v>
      </c>
      <c r="T111" s="189">
        <f>S111*H111</f>
        <v>6.0000000000000001E-3</v>
      </c>
      <c r="U111" s="35"/>
      <c r="V111" s="35"/>
      <c r="W111" s="35"/>
      <c r="X111" s="35"/>
      <c r="Y111" s="35"/>
      <c r="Z111" s="35"/>
      <c r="AA111" s="35"/>
      <c r="AB111" s="35"/>
      <c r="AC111" s="35"/>
      <c r="AD111" s="35"/>
      <c r="AE111" s="35"/>
      <c r="AR111" s="190" t="s">
        <v>166</v>
      </c>
      <c r="AT111" s="190" t="s">
        <v>161</v>
      </c>
      <c r="AU111" s="190" t="s">
        <v>77</v>
      </c>
      <c r="AY111" s="18" t="s">
        <v>159</v>
      </c>
      <c r="BE111" s="191">
        <f>IF(N111="základní",J111,0)</f>
        <v>0</v>
      </c>
      <c r="BF111" s="191">
        <f>IF(N111="snížená",J111,0)</f>
        <v>0</v>
      </c>
      <c r="BG111" s="191">
        <f>IF(N111="zákl. přenesená",J111,0)</f>
        <v>0</v>
      </c>
      <c r="BH111" s="191">
        <f>IF(N111="sníž. přenesená",J111,0)</f>
        <v>0</v>
      </c>
      <c r="BI111" s="191">
        <f>IF(N111="nulová",J111,0)</f>
        <v>0</v>
      </c>
      <c r="BJ111" s="18" t="s">
        <v>75</v>
      </c>
      <c r="BK111" s="191">
        <f>ROUND(I111*H111,2)</f>
        <v>0</v>
      </c>
      <c r="BL111" s="18" t="s">
        <v>166</v>
      </c>
      <c r="BM111" s="190" t="s">
        <v>1815</v>
      </c>
    </row>
    <row r="112" spans="1:65" s="2" customFormat="1" ht="36">
      <c r="A112" s="35"/>
      <c r="B112" s="36"/>
      <c r="C112" s="179" t="s">
        <v>195</v>
      </c>
      <c r="D112" s="179" t="s">
        <v>161</v>
      </c>
      <c r="E112" s="180" t="s">
        <v>1816</v>
      </c>
      <c r="F112" s="181" t="s">
        <v>1817</v>
      </c>
      <c r="G112" s="182" t="s">
        <v>223</v>
      </c>
      <c r="H112" s="183">
        <v>135</v>
      </c>
      <c r="I112" s="184"/>
      <c r="J112" s="185">
        <f>ROUND(I112*H112,2)</f>
        <v>0</v>
      </c>
      <c r="K112" s="181" t="s">
        <v>165</v>
      </c>
      <c r="L112" s="40"/>
      <c r="M112" s="186" t="s">
        <v>19</v>
      </c>
      <c r="N112" s="187" t="s">
        <v>39</v>
      </c>
      <c r="O112" s="65"/>
      <c r="P112" s="188">
        <f>O112*H112</f>
        <v>0</v>
      </c>
      <c r="Q112" s="188">
        <v>0</v>
      </c>
      <c r="R112" s="188">
        <f>Q112*H112</f>
        <v>0</v>
      </c>
      <c r="S112" s="188">
        <v>6.0000000000000001E-3</v>
      </c>
      <c r="T112" s="189">
        <f>S112*H112</f>
        <v>0.81</v>
      </c>
      <c r="U112" s="35"/>
      <c r="V112" s="35"/>
      <c r="W112" s="35"/>
      <c r="X112" s="35"/>
      <c r="Y112" s="35"/>
      <c r="Z112" s="35"/>
      <c r="AA112" s="35"/>
      <c r="AB112" s="35"/>
      <c r="AC112" s="35"/>
      <c r="AD112" s="35"/>
      <c r="AE112" s="35"/>
      <c r="AR112" s="190" t="s">
        <v>166</v>
      </c>
      <c r="AT112" s="190" t="s">
        <v>161</v>
      </c>
      <c r="AU112" s="190" t="s">
        <v>77</v>
      </c>
      <c r="AY112" s="18" t="s">
        <v>159</v>
      </c>
      <c r="BE112" s="191">
        <f>IF(N112="základní",J112,0)</f>
        <v>0</v>
      </c>
      <c r="BF112" s="191">
        <f>IF(N112="snížená",J112,0)</f>
        <v>0</v>
      </c>
      <c r="BG112" s="191">
        <f>IF(N112="zákl. přenesená",J112,0)</f>
        <v>0</v>
      </c>
      <c r="BH112" s="191">
        <f>IF(N112="sníž. přenesená",J112,0)</f>
        <v>0</v>
      </c>
      <c r="BI112" s="191">
        <f>IF(N112="nulová",J112,0)</f>
        <v>0</v>
      </c>
      <c r="BJ112" s="18" t="s">
        <v>75</v>
      </c>
      <c r="BK112" s="191">
        <f>ROUND(I112*H112,2)</f>
        <v>0</v>
      </c>
      <c r="BL112" s="18" t="s">
        <v>166</v>
      </c>
      <c r="BM112" s="190" t="s">
        <v>1818</v>
      </c>
    </row>
    <row r="113" spans="1:65" s="2" customFormat="1" ht="36">
      <c r="A113" s="35"/>
      <c r="B113" s="36"/>
      <c r="C113" s="179" t="s">
        <v>200</v>
      </c>
      <c r="D113" s="179" t="s">
        <v>161</v>
      </c>
      <c r="E113" s="180" t="s">
        <v>1819</v>
      </c>
      <c r="F113" s="181" t="s">
        <v>1820</v>
      </c>
      <c r="G113" s="182" t="s">
        <v>223</v>
      </c>
      <c r="H113" s="183">
        <v>40</v>
      </c>
      <c r="I113" s="184"/>
      <c r="J113" s="185">
        <f>ROUND(I113*H113,2)</f>
        <v>0</v>
      </c>
      <c r="K113" s="181" t="s">
        <v>165</v>
      </c>
      <c r="L113" s="40"/>
      <c r="M113" s="186" t="s">
        <v>19</v>
      </c>
      <c r="N113" s="187" t="s">
        <v>39</v>
      </c>
      <c r="O113" s="65"/>
      <c r="P113" s="188">
        <f>O113*H113</f>
        <v>0</v>
      </c>
      <c r="Q113" s="188">
        <v>0</v>
      </c>
      <c r="R113" s="188">
        <f>Q113*H113</f>
        <v>0</v>
      </c>
      <c r="S113" s="188">
        <v>1.2999999999999999E-2</v>
      </c>
      <c r="T113" s="189">
        <f>S113*H113</f>
        <v>0.52</v>
      </c>
      <c r="U113" s="35"/>
      <c r="V113" s="35"/>
      <c r="W113" s="35"/>
      <c r="X113" s="35"/>
      <c r="Y113" s="35"/>
      <c r="Z113" s="35"/>
      <c r="AA113" s="35"/>
      <c r="AB113" s="35"/>
      <c r="AC113" s="35"/>
      <c r="AD113" s="35"/>
      <c r="AE113" s="35"/>
      <c r="AR113" s="190" t="s">
        <v>166</v>
      </c>
      <c r="AT113" s="190" t="s">
        <v>161</v>
      </c>
      <c r="AU113" s="190" t="s">
        <v>77</v>
      </c>
      <c r="AY113" s="18" t="s">
        <v>159</v>
      </c>
      <c r="BE113" s="191">
        <f>IF(N113="základní",J113,0)</f>
        <v>0</v>
      </c>
      <c r="BF113" s="191">
        <f>IF(N113="snížená",J113,0)</f>
        <v>0</v>
      </c>
      <c r="BG113" s="191">
        <f>IF(N113="zákl. přenesená",J113,0)</f>
        <v>0</v>
      </c>
      <c r="BH113" s="191">
        <f>IF(N113="sníž. přenesená",J113,0)</f>
        <v>0</v>
      </c>
      <c r="BI113" s="191">
        <f>IF(N113="nulová",J113,0)</f>
        <v>0</v>
      </c>
      <c r="BJ113" s="18" t="s">
        <v>75</v>
      </c>
      <c r="BK113" s="191">
        <f>ROUND(I113*H113,2)</f>
        <v>0</v>
      </c>
      <c r="BL113" s="18" t="s">
        <v>166</v>
      </c>
      <c r="BM113" s="190" t="s">
        <v>1821</v>
      </c>
    </row>
    <row r="114" spans="1:65" s="12" customFormat="1" ht="22.9" customHeight="1">
      <c r="B114" s="163"/>
      <c r="C114" s="164"/>
      <c r="D114" s="165" t="s">
        <v>67</v>
      </c>
      <c r="E114" s="177" t="s">
        <v>509</v>
      </c>
      <c r="F114" s="177" t="s">
        <v>510</v>
      </c>
      <c r="G114" s="164"/>
      <c r="H114" s="164"/>
      <c r="I114" s="167"/>
      <c r="J114" s="178">
        <f>BK114</f>
        <v>0</v>
      </c>
      <c r="K114" s="164"/>
      <c r="L114" s="169"/>
      <c r="M114" s="170"/>
      <c r="N114" s="171"/>
      <c r="O114" s="171"/>
      <c r="P114" s="172">
        <f>SUM(P115:P119)</f>
        <v>0</v>
      </c>
      <c r="Q114" s="171"/>
      <c r="R114" s="172">
        <f>SUM(R115:R119)</f>
        <v>0</v>
      </c>
      <c r="S114" s="171"/>
      <c r="T114" s="173">
        <f>SUM(T115:T119)</f>
        <v>0</v>
      </c>
      <c r="AR114" s="174" t="s">
        <v>75</v>
      </c>
      <c r="AT114" s="175" t="s">
        <v>67</v>
      </c>
      <c r="AU114" s="175" t="s">
        <v>75</v>
      </c>
      <c r="AY114" s="174" t="s">
        <v>159</v>
      </c>
      <c r="BK114" s="176">
        <f>SUM(BK115:BK119)</f>
        <v>0</v>
      </c>
    </row>
    <row r="115" spans="1:65" s="2" customFormat="1" ht="36">
      <c r="A115" s="35"/>
      <c r="B115" s="36"/>
      <c r="C115" s="179" t="s">
        <v>214</v>
      </c>
      <c r="D115" s="179" t="s">
        <v>161</v>
      </c>
      <c r="E115" s="180" t="s">
        <v>1822</v>
      </c>
      <c r="F115" s="181" t="s">
        <v>1823</v>
      </c>
      <c r="G115" s="182" t="s">
        <v>199</v>
      </c>
      <c r="H115" s="183">
        <v>8.9860000000000007</v>
      </c>
      <c r="I115" s="184"/>
      <c r="J115" s="185">
        <f>ROUND(I115*H115,2)</f>
        <v>0</v>
      </c>
      <c r="K115" s="181" t="s">
        <v>165</v>
      </c>
      <c r="L115" s="40"/>
      <c r="M115" s="186" t="s">
        <v>19</v>
      </c>
      <c r="N115" s="187" t="s">
        <v>39</v>
      </c>
      <c r="O115" s="65"/>
      <c r="P115" s="188">
        <f>O115*H115</f>
        <v>0</v>
      </c>
      <c r="Q115" s="188">
        <v>0</v>
      </c>
      <c r="R115" s="188">
        <f>Q115*H115</f>
        <v>0</v>
      </c>
      <c r="S115" s="188">
        <v>0</v>
      </c>
      <c r="T115" s="189">
        <f>S115*H115</f>
        <v>0</v>
      </c>
      <c r="U115" s="35"/>
      <c r="V115" s="35"/>
      <c r="W115" s="35"/>
      <c r="X115" s="35"/>
      <c r="Y115" s="35"/>
      <c r="Z115" s="35"/>
      <c r="AA115" s="35"/>
      <c r="AB115" s="35"/>
      <c r="AC115" s="35"/>
      <c r="AD115" s="35"/>
      <c r="AE115" s="35"/>
      <c r="AR115" s="190" t="s">
        <v>166</v>
      </c>
      <c r="AT115" s="190" t="s">
        <v>161</v>
      </c>
      <c r="AU115" s="190" t="s">
        <v>77</v>
      </c>
      <c r="AY115" s="18" t="s">
        <v>159</v>
      </c>
      <c r="BE115" s="191">
        <f>IF(N115="základní",J115,0)</f>
        <v>0</v>
      </c>
      <c r="BF115" s="191">
        <f>IF(N115="snížená",J115,0)</f>
        <v>0</v>
      </c>
      <c r="BG115" s="191">
        <f>IF(N115="zákl. přenesená",J115,0)</f>
        <v>0</v>
      </c>
      <c r="BH115" s="191">
        <f>IF(N115="sníž. přenesená",J115,0)</f>
        <v>0</v>
      </c>
      <c r="BI115" s="191">
        <f>IF(N115="nulová",J115,0)</f>
        <v>0</v>
      </c>
      <c r="BJ115" s="18" t="s">
        <v>75</v>
      </c>
      <c r="BK115" s="191">
        <f>ROUND(I115*H115,2)</f>
        <v>0</v>
      </c>
      <c r="BL115" s="18" t="s">
        <v>166</v>
      </c>
      <c r="BM115" s="190" t="s">
        <v>1824</v>
      </c>
    </row>
    <row r="116" spans="1:65" s="2" customFormat="1" ht="33" customHeight="1">
      <c r="A116" s="35"/>
      <c r="B116" s="36"/>
      <c r="C116" s="179" t="s">
        <v>220</v>
      </c>
      <c r="D116" s="179" t="s">
        <v>161</v>
      </c>
      <c r="E116" s="180" t="s">
        <v>516</v>
      </c>
      <c r="F116" s="181" t="s">
        <v>517</v>
      </c>
      <c r="G116" s="182" t="s">
        <v>199</v>
      </c>
      <c r="H116" s="183">
        <v>8.9860000000000007</v>
      </c>
      <c r="I116" s="184"/>
      <c r="J116" s="185">
        <f>ROUND(I116*H116,2)</f>
        <v>0</v>
      </c>
      <c r="K116" s="181" t="s">
        <v>165</v>
      </c>
      <c r="L116" s="40"/>
      <c r="M116" s="186" t="s">
        <v>19</v>
      </c>
      <c r="N116" s="187" t="s">
        <v>39</v>
      </c>
      <c r="O116" s="65"/>
      <c r="P116" s="188">
        <f>O116*H116</f>
        <v>0</v>
      </c>
      <c r="Q116" s="188">
        <v>0</v>
      </c>
      <c r="R116" s="188">
        <f>Q116*H116</f>
        <v>0</v>
      </c>
      <c r="S116" s="188">
        <v>0</v>
      </c>
      <c r="T116" s="189">
        <f>S116*H116</f>
        <v>0</v>
      </c>
      <c r="U116" s="35"/>
      <c r="V116" s="35"/>
      <c r="W116" s="35"/>
      <c r="X116" s="35"/>
      <c r="Y116" s="35"/>
      <c r="Z116" s="35"/>
      <c r="AA116" s="35"/>
      <c r="AB116" s="35"/>
      <c r="AC116" s="35"/>
      <c r="AD116" s="35"/>
      <c r="AE116" s="35"/>
      <c r="AR116" s="190" t="s">
        <v>166</v>
      </c>
      <c r="AT116" s="190" t="s">
        <v>161</v>
      </c>
      <c r="AU116" s="190" t="s">
        <v>77</v>
      </c>
      <c r="AY116" s="18" t="s">
        <v>159</v>
      </c>
      <c r="BE116" s="191">
        <f>IF(N116="základní",J116,0)</f>
        <v>0</v>
      </c>
      <c r="BF116" s="191">
        <f>IF(N116="snížená",J116,0)</f>
        <v>0</v>
      </c>
      <c r="BG116" s="191">
        <f>IF(N116="zákl. přenesená",J116,0)</f>
        <v>0</v>
      </c>
      <c r="BH116" s="191">
        <f>IF(N116="sníž. přenesená",J116,0)</f>
        <v>0</v>
      </c>
      <c r="BI116" s="191">
        <f>IF(N116="nulová",J116,0)</f>
        <v>0</v>
      </c>
      <c r="BJ116" s="18" t="s">
        <v>75</v>
      </c>
      <c r="BK116" s="191">
        <f>ROUND(I116*H116,2)</f>
        <v>0</v>
      </c>
      <c r="BL116" s="18" t="s">
        <v>166</v>
      </c>
      <c r="BM116" s="190" t="s">
        <v>1825</v>
      </c>
    </row>
    <row r="117" spans="1:65" s="2" customFormat="1" ht="44.25" customHeight="1">
      <c r="A117" s="35"/>
      <c r="B117" s="36"/>
      <c r="C117" s="179" t="s">
        <v>226</v>
      </c>
      <c r="D117" s="179" t="s">
        <v>161</v>
      </c>
      <c r="E117" s="180" t="s">
        <v>520</v>
      </c>
      <c r="F117" s="181" t="s">
        <v>521</v>
      </c>
      <c r="G117" s="182" t="s">
        <v>199</v>
      </c>
      <c r="H117" s="183">
        <v>269.58</v>
      </c>
      <c r="I117" s="184"/>
      <c r="J117" s="185">
        <f>ROUND(I117*H117,2)</f>
        <v>0</v>
      </c>
      <c r="K117" s="181" t="s">
        <v>165</v>
      </c>
      <c r="L117" s="40"/>
      <c r="M117" s="186" t="s">
        <v>19</v>
      </c>
      <c r="N117" s="187" t="s">
        <v>39</v>
      </c>
      <c r="O117" s="65"/>
      <c r="P117" s="188">
        <f>O117*H117</f>
        <v>0</v>
      </c>
      <c r="Q117" s="188">
        <v>0</v>
      </c>
      <c r="R117" s="188">
        <f>Q117*H117</f>
        <v>0</v>
      </c>
      <c r="S117" s="188">
        <v>0</v>
      </c>
      <c r="T117" s="189">
        <f>S117*H117</f>
        <v>0</v>
      </c>
      <c r="U117" s="35"/>
      <c r="V117" s="35"/>
      <c r="W117" s="35"/>
      <c r="X117" s="35"/>
      <c r="Y117" s="35"/>
      <c r="Z117" s="35"/>
      <c r="AA117" s="35"/>
      <c r="AB117" s="35"/>
      <c r="AC117" s="35"/>
      <c r="AD117" s="35"/>
      <c r="AE117" s="35"/>
      <c r="AR117" s="190" t="s">
        <v>166</v>
      </c>
      <c r="AT117" s="190" t="s">
        <v>161</v>
      </c>
      <c r="AU117" s="190" t="s">
        <v>77</v>
      </c>
      <c r="AY117" s="18" t="s">
        <v>159</v>
      </c>
      <c r="BE117" s="191">
        <f>IF(N117="základní",J117,0)</f>
        <v>0</v>
      </c>
      <c r="BF117" s="191">
        <f>IF(N117="snížená",J117,0)</f>
        <v>0</v>
      </c>
      <c r="BG117" s="191">
        <f>IF(N117="zákl. přenesená",J117,0)</f>
        <v>0</v>
      </c>
      <c r="BH117" s="191">
        <f>IF(N117="sníž. přenesená",J117,0)</f>
        <v>0</v>
      </c>
      <c r="BI117" s="191">
        <f>IF(N117="nulová",J117,0)</f>
        <v>0</v>
      </c>
      <c r="BJ117" s="18" t="s">
        <v>75</v>
      </c>
      <c r="BK117" s="191">
        <f>ROUND(I117*H117,2)</f>
        <v>0</v>
      </c>
      <c r="BL117" s="18" t="s">
        <v>166</v>
      </c>
      <c r="BM117" s="190" t="s">
        <v>1826</v>
      </c>
    </row>
    <row r="118" spans="1:65" s="13" customFormat="1" ht="11.25">
      <c r="B118" s="192"/>
      <c r="C118" s="193"/>
      <c r="D118" s="194" t="s">
        <v>168</v>
      </c>
      <c r="E118" s="195" t="s">
        <v>19</v>
      </c>
      <c r="F118" s="196" t="s">
        <v>1827</v>
      </c>
      <c r="G118" s="193"/>
      <c r="H118" s="197">
        <v>269.58</v>
      </c>
      <c r="I118" s="198"/>
      <c r="J118" s="193"/>
      <c r="K118" s="193"/>
      <c r="L118" s="199"/>
      <c r="M118" s="200"/>
      <c r="N118" s="201"/>
      <c r="O118" s="201"/>
      <c r="P118" s="201"/>
      <c r="Q118" s="201"/>
      <c r="R118" s="201"/>
      <c r="S118" s="201"/>
      <c r="T118" s="202"/>
      <c r="AT118" s="203" t="s">
        <v>168</v>
      </c>
      <c r="AU118" s="203" t="s">
        <v>77</v>
      </c>
      <c r="AV118" s="13" t="s">
        <v>77</v>
      </c>
      <c r="AW118" s="13" t="s">
        <v>30</v>
      </c>
      <c r="AX118" s="13" t="s">
        <v>75</v>
      </c>
      <c r="AY118" s="203" t="s">
        <v>159</v>
      </c>
    </row>
    <row r="119" spans="1:65" s="2" customFormat="1" ht="44.25" customHeight="1">
      <c r="A119" s="35"/>
      <c r="B119" s="36"/>
      <c r="C119" s="179" t="s">
        <v>231</v>
      </c>
      <c r="D119" s="179" t="s">
        <v>161</v>
      </c>
      <c r="E119" s="180" t="s">
        <v>525</v>
      </c>
      <c r="F119" s="181" t="s">
        <v>526</v>
      </c>
      <c r="G119" s="182" t="s">
        <v>199</v>
      </c>
      <c r="H119" s="183">
        <v>8.9860000000000007</v>
      </c>
      <c r="I119" s="184"/>
      <c r="J119" s="185">
        <f>ROUND(I119*H119,2)</f>
        <v>0</v>
      </c>
      <c r="K119" s="181" t="s">
        <v>165</v>
      </c>
      <c r="L119" s="40"/>
      <c r="M119" s="186" t="s">
        <v>19</v>
      </c>
      <c r="N119" s="187" t="s">
        <v>39</v>
      </c>
      <c r="O119" s="65"/>
      <c r="P119" s="188">
        <f>O119*H119</f>
        <v>0</v>
      </c>
      <c r="Q119" s="188">
        <v>0</v>
      </c>
      <c r="R119" s="188">
        <f>Q119*H119</f>
        <v>0</v>
      </c>
      <c r="S119" s="188">
        <v>0</v>
      </c>
      <c r="T119" s="189">
        <f>S119*H119</f>
        <v>0</v>
      </c>
      <c r="U119" s="35"/>
      <c r="V119" s="35"/>
      <c r="W119" s="35"/>
      <c r="X119" s="35"/>
      <c r="Y119" s="35"/>
      <c r="Z119" s="35"/>
      <c r="AA119" s="35"/>
      <c r="AB119" s="35"/>
      <c r="AC119" s="35"/>
      <c r="AD119" s="35"/>
      <c r="AE119" s="35"/>
      <c r="AR119" s="190" t="s">
        <v>166</v>
      </c>
      <c r="AT119" s="190" t="s">
        <v>161</v>
      </c>
      <c r="AU119" s="190" t="s">
        <v>77</v>
      </c>
      <c r="AY119" s="18" t="s">
        <v>159</v>
      </c>
      <c r="BE119" s="191">
        <f>IF(N119="základní",J119,0)</f>
        <v>0</v>
      </c>
      <c r="BF119" s="191">
        <f>IF(N119="snížená",J119,0)</f>
        <v>0</v>
      </c>
      <c r="BG119" s="191">
        <f>IF(N119="zákl. přenesená",J119,0)</f>
        <v>0</v>
      </c>
      <c r="BH119" s="191">
        <f>IF(N119="sníž. přenesená",J119,0)</f>
        <v>0</v>
      </c>
      <c r="BI119" s="191">
        <f>IF(N119="nulová",J119,0)</f>
        <v>0</v>
      </c>
      <c r="BJ119" s="18" t="s">
        <v>75</v>
      </c>
      <c r="BK119" s="191">
        <f>ROUND(I119*H119,2)</f>
        <v>0</v>
      </c>
      <c r="BL119" s="18" t="s">
        <v>166</v>
      </c>
      <c r="BM119" s="190" t="s">
        <v>1828</v>
      </c>
    </row>
    <row r="120" spans="1:65" s="12" customFormat="1" ht="22.9" customHeight="1">
      <c r="B120" s="163"/>
      <c r="C120" s="164"/>
      <c r="D120" s="165" t="s">
        <v>67</v>
      </c>
      <c r="E120" s="177" t="s">
        <v>528</v>
      </c>
      <c r="F120" s="177" t="s">
        <v>529</v>
      </c>
      <c r="G120" s="164"/>
      <c r="H120" s="164"/>
      <c r="I120" s="167"/>
      <c r="J120" s="178">
        <f>BK120</f>
        <v>0</v>
      </c>
      <c r="K120" s="164"/>
      <c r="L120" s="169"/>
      <c r="M120" s="170"/>
      <c r="N120" s="171"/>
      <c r="O120" s="171"/>
      <c r="P120" s="172">
        <f>P121</f>
        <v>0</v>
      </c>
      <c r="Q120" s="171"/>
      <c r="R120" s="172">
        <f>R121</f>
        <v>0</v>
      </c>
      <c r="S120" s="171"/>
      <c r="T120" s="173">
        <f>T121</f>
        <v>0</v>
      </c>
      <c r="AR120" s="174" t="s">
        <v>75</v>
      </c>
      <c r="AT120" s="175" t="s">
        <v>67</v>
      </c>
      <c r="AU120" s="175" t="s">
        <v>75</v>
      </c>
      <c r="AY120" s="174" t="s">
        <v>159</v>
      </c>
      <c r="BK120" s="176">
        <f>BK121</f>
        <v>0</v>
      </c>
    </row>
    <row r="121" spans="1:65" s="2" customFormat="1" ht="55.5" customHeight="1">
      <c r="A121" s="35"/>
      <c r="B121" s="36"/>
      <c r="C121" s="179" t="s">
        <v>236</v>
      </c>
      <c r="D121" s="179" t="s">
        <v>161</v>
      </c>
      <c r="E121" s="180" t="s">
        <v>1048</v>
      </c>
      <c r="F121" s="181" t="s">
        <v>1049</v>
      </c>
      <c r="G121" s="182" t="s">
        <v>199</v>
      </c>
      <c r="H121" s="183">
        <v>1.48</v>
      </c>
      <c r="I121" s="184"/>
      <c r="J121" s="185">
        <f>ROUND(I121*H121,2)</f>
        <v>0</v>
      </c>
      <c r="K121" s="181" t="s">
        <v>165</v>
      </c>
      <c r="L121" s="40"/>
      <c r="M121" s="186" t="s">
        <v>19</v>
      </c>
      <c r="N121" s="187" t="s">
        <v>39</v>
      </c>
      <c r="O121" s="65"/>
      <c r="P121" s="188">
        <f>O121*H121</f>
        <v>0</v>
      </c>
      <c r="Q121" s="188">
        <v>0</v>
      </c>
      <c r="R121" s="188">
        <f>Q121*H121</f>
        <v>0</v>
      </c>
      <c r="S121" s="188">
        <v>0</v>
      </c>
      <c r="T121" s="189">
        <f>S121*H121</f>
        <v>0</v>
      </c>
      <c r="U121" s="35"/>
      <c r="V121" s="35"/>
      <c r="W121" s="35"/>
      <c r="X121" s="35"/>
      <c r="Y121" s="35"/>
      <c r="Z121" s="35"/>
      <c r="AA121" s="35"/>
      <c r="AB121" s="35"/>
      <c r="AC121" s="35"/>
      <c r="AD121" s="35"/>
      <c r="AE121" s="35"/>
      <c r="AR121" s="190" t="s">
        <v>166</v>
      </c>
      <c r="AT121" s="190" t="s">
        <v>161</v>
      </c>
      <c r="AU121" s="190" t="s">
        <v>77</v>
      </c>
      <c r="AY121" s="18" t="s">
        <v>159</v>
      </c>
      <c r="BE121" s="191">
        <f>IF(N121="základní",J121,0)</f>
        <v>0</v>
      </c>
      <c r="BF121" s="191">
        <f>IF(N121="snížená",J121,0)</f>
        <v>0</v>
      </c>
      <c r="BG121" s="191">
        <f>IF(N121="zákl. přenesená",J121,0)</f>
        <v>0</v>
      </c>
      <c r="BH121" s="191">
        <f>IF(N121="sníž. přenesená",J121,0)</f>
        <v>0</v>
      </c>
      <c r="BI121" s="191">
        <f>IF(N121="nulová",J121,0)</f>
        <v>0</v>
      </c>
      <c r="BJ121" s="18" t="s">
        <v>75</v>
      </c>
      <c r="BK121" s="191">
        <f>ROUND(I121*H121,2)</f>
        <v>0</v>
      </c>
      <c r="BL121" s="18" t="s">
        <v>166</v>
      </c>
      <c r="BM121" s="190" t="s">
        <v>1829</v>
      </c>
    </row>
    <row r="122" spans="1:65" s="12" customFormat="1" ht="25.9" customHeight="1">
      <c r="B122" s="163"/>
      <c r="C122" s="164"/>
      <c r="D122" s="165" t="s">
        <v>67</v>
      </c>
      <c r="E122" s="166" t="s">
        <v>196</v>
      </c>
      <c r="F122" s="166" t="s">
        <v>1830</v>
      </c>
      <c r="G122" s="164"/>
      <c r="H122" s="164"/>
      <c r="I122" s="167"/>
      <c r="J122" s="168">
        <f>BK122</f>
        <v>0</v>
      </c>
      <c r="K122" s="164"/>
      <c r="L122" s="169"/>
      <c r="M122" s="170"/>
      <c r="N122" s="171"/>
      <c r="O122" s="171"/>
      <c r="P122" s="172">
        <f>P123</f>
        <v>0</v>
      </c>
      <c r="Q122" s="171"/>
      <c r="R122" s="172">
        <f>R123</f>
        <v>0</v>
      </c>
      <c r="S122" s="171"/>
      <c r="T122" s="173">
        <f>T123</f>
        <v>0</v>
      </c>
      <c r="AR122" s="174" t="s">
        <v>175</v>
      </c>
      <c r="AT122" s="175" t="s">
        <v>67</v>
      </c>
      <c r="AU122" s="175" t="s">
        <v>68</v>
      </c>
      <c r="AY122" s="174" t="s">
        <v>159</v>
      </c>
      <c r="BK122" s="176">
        <f>BK123</f>
        <v>0</v>
      </c>
    </row>
    <row r="123" spans="1:65" s="12" customFormat="1" ht="22.9" customHeight="1">
      <c r="B123" s="163"/>
      <c r="C123" s="164"/>
      <c r="D123" s="165" t="s">
        <v>67</v>
      </c>
      <c r="E123" s="177" t="s">
        <v>1831</v>
      </c>
      <c r="F123" s="177" t="s">
        <v>1832</v>
      </c>
      <c r="G123" s="164"/>
      <c r="H123" s="164"/>
      <c r="I123" s="167"/>
      <c r="J123" s="178">
        <f>BK123</f>
        <v>0</v>
      </c>
      <c r="K123" s="164"/>
      <c r="L123" s="169"/>
      <c r="M123" s="170"/>
      <c r="N123" s="171"/>
      <c r="O123" s="171"/>
      <c r="P123" s="172">
        <f>SUM(P124:P125)</f>
        <v>0</v>
      </c>
      <c r="Q123" s="171"/>
      <c r="R123" s="172">
        <f>SUM(R124:R125)</f>
        <v>0</v>
      </c>
      <c r="S123" s="171"/>
      <c r="T123" s="173">
        <f>SUM(T124:T125)</f>
        <v>0</v>
      </c>
      <c r="AR123" s="174" t="s">
        <v>175</v>
      </c>
      <c r="AT123" s="175" t="s">
        <v>67</v>
      </c>
      <c r="AU123" s="175" t="s">
        <v>75</v>
      </c>
      <c r="AY123" s="174" t="s">
        <v>159</v>
      </c>
      <c r="BK123" s="176">
        <f>SUM(BK124:BK125)</f>
        <v>0</v>
      </c>
    </row>
    <row r="124" spans="1:65" s="2" customFormat="1" ht="66.75" customHeight="1">
      <c r="A124" s="35"/>
      <c r="B124" s="36"/>
      <c r="C124" s="179" t="s">
        <v>241</v>
      </c>
      <c r="D124" s="179" t="s">
        <v>161</v>
      </c>
      <c r="E124" s="180" t="s">
        <v>1833</v>
      </c>
      <c r="F124" s="181" t="s">
        <v>1834</v>
      </c>
      <c r="G124" s="182" t="s">
        <v>223</v>
      </c>
      <c r="H124" s="183">
        <v>75</v>
      </c>
      <c r="I124" s="184"/>
      <c r="J124" s="185">
        <f>ROUND(I124*H124,2)</f>
        <v>0</v>
      </c>
      <c r="K124" s="181" t="s">
        <v>165</v>
      </c>
      <c r="L124" s="40"/>
      <c r="M124" s="186" t="s">
        <v>19</v>
      </c>
      <c r="N124" s="187" t="s">
        <v>39</v>
      </c>
      <c r="O124" s="65"/>
      <c r="P124" s="188">
        <f>O124*H124</f>
        <v>0</v>
      </c>
      <c r="Q124" s="188">
        <v>0</v>
      </c>
      <c r="R124" s="188">
        <f>Q124*H124</f>
        <v>0</v>
      </c>
      <c r="S124" s="188">
        <v>0</v>
      </c>
      <c r="T124" s="189">
        <f>S124*H124</f>
        <v>0</v>
      </c>
      <c r="U124" s="35"/>
      <c r="V124" s="35"/>
      <c r="W124" s="35"/>
      <c r="X124" s="35"/>
      <c r="Y124" s="35"/>
      <c r="Z124" s="35"/>
      <c r="AA124" s="35"/>
      <c r="AB124" s="35"/>
      <c r="AC124" s="35"/>
      <c r="AD124" s="35"/>
      <c r="AE124" s="35"/>
      <c r="AR124" s="190" t="s">
        <v>519</v>
      </c>
      <c r="AT124" s="190" t="s">
        <v>161</v>
      </c>
      <c r="AU124" s="190" t="s">
        <v>77</v>
      </c>
      <c r="AY124" s="18" t="s">
        <v>159</v>
      </c>
      <c r="BE124" s="191">
        <f>IF(N124="základní",J124,0)</f>
        <v>0</v>
      </c>
      <c r="BF124" s="191">
        <f>IF(N124="snížená",J124,0)</f>
        <v>0</v>
      </c>
      <c r="BG124" s="191">
        <f>IF(N124="zákl. přenesená",J124,0)</f>
        <v>0</v>
      </c>
      <c r="BH124" s="191">
        <f>IF(N124="sníž. přenesená",J124,0)</f>
        <v>0</v>
      </c>
      <c r="BI124" s="191">
        <f>IF(N124="nulová",J124,0)</f>
        <v>0</v>
      </c>
      <c r="BJ124" s="18" t="s">
        <v>75</v>
      </c>
      <c r="BK124" s="191">
        <f>ROUND(I124*H124,2)</f>
        <v>0</v>
      </c>
      <c r="BL124" s="18" t="s">
        <v>519</v>
      </c>
      <c r="BM124" s="190" t="s">
        <v>1835</v>
      </c>
    </row>
    <row r="125" spans="1:65" s="2" customFormat="1" ht="55.5" customHeight="1">
      <c r="A125" s="35"/>
      <c r="B125" s="36"/>
      <c r="C125" s="179" t="s">
        <v>8</v>
      </c>
      <c r="D125" s="179" t="s">
        <v>161</v>
      </c>
      <c r="E125" s="180" t="s">
        <v>1836</v>
      </c>
      <c r="F125" s="181" t="s">
        <v>1837</v>
      </c>
      <c r="G125" s="182" t="s">
        <v>223</v>
      </c>
      <c r="H125" s="183">
        <v>75</v>
      </c>
      <c r="I125" s="184"/>
      <c r="J125" s="185">
        <f>ROUND(I125*H125,2)</f>
        <v>0</v>
      </c>
      <c r="K125" s="181" t="s">
        <v>165</v>
      </c>
      <c r="L125" s="40"/>
      <c r="M125" s="186" t="s">
        <v>19</v>
      </c>
      <c r="N125" s="187" t="s">
        <v>39</v>
      </c>
      <c r="O125" s="65"/>
      <c r="P125" s="188">
        <f>O125*H125</f>
        <v>0</v>
      </c>
      <c r="Q125" s="188">
        <v>0</v>
      </c>
      <c r="R125" s="188">
        <f>Q125*H125</f>
        <v>0</v>
      </c>
      <c r="S125" s="188">
        <v>0</v>
      </c>
      <c r="T125" s="189">
        <f>S125*H125</f>
        <v>0</v>
      </c>
      <c r="U125" s="35"/>
      <c r="V125" s="35"/>
      <c r="W125" s="35"/>
      <c r="X125" s="35"/>
      <c r="Y125" s="35"/>
      <c r="Z125" s="35"/>
      <c r="AA125" s="35"/>
      <c r="AB125" s="35"/>
      <c r="AC125" s="35"/>
      <c r="AD125" s="35"/>
      <c r="AE125" s="35"/>
      <c r="AR125" s="190" t="s">
        <v>519</v>
      </c>
      <c r="AT125" s="190" t="s">
        <v>161</v>
      </c>
      <c r="AU125" s="190" t="s">
        <v>77</v>
      </c>
      <c r="AY125" s="18" t="s">
        <v>159</v>
      </c>
      <c r="BE125" s="191">
        <f>IF(N125="základní",J125,0)</f>
        <v>0</v>
      </c>
      <c r="BF125" s="191">
        <f>IF(N125="snížená",J125,0)</f>
        <v>0</v>
      </c>
      <c r="BG125" s="191">
        <f>IF(N125="zákl. přenesená",J125,0)</f>
        <v>0</v>
      </c>
      <c r="BH125" s="191">
        <f>IF(N125="sníž. přenesená",J125,0)</f>
        <v>0</v>
      </c>
      <c r="BI125" s="191">
        <f>IF(N125="nulová",J125,0)</f>
        <v>0</v>
      </c>
      <c r="BJ125" s="18" t="s">
        <v>75</v>
      </c>
      <c r="BK125" s="191">
        <f>ROUND(I125*H125,2)</f>
        <v>0</v>
      </c>
      <c r="BL125" s="18" t="s">
        <v>519</v>
      </c>
      <c r="BM125" s="190" t="s">
        <v>1838</v>
      </c>
    </row>
    <row r="126" spans="1:65" s="12" customFormat="1" ht="25.9" customHeight="1">
      <c r="B126" s="163"/>
      <c r="C126" s="164"/>
      <c r="D126" s="165" t="s">
        <v>67</v>
      </c>
      <c r="E126" s="166" t="s">
        <v>996</v>
      </c>
      <c r="F126" s="166" t="s">
        <v>997</v>
      </c>
      <c r="G126" s="164"/>
      <c r="H126" s="164"/>
      <c r="I126" s="167"/>
      <c r="J126" s="168">
        <f>BK126</f>
        <v>0</v>
      </c>
      <c r="K126" s="164"/>
      <c r="L126" s="169"/>
      <c r="M126" s="170"/>
      <c r="N126" s="171"/>
      <c r="O126" s="171"/>
      <c r="P126" s="172">
        <f>SUM(P127:P132)</f>
        <v>0</v>
      </c>
      <c r="Q126" s="171"/>
      <c r="R126" s="172">
        <f>SUM(R127:R132)</f>
        <v>0</v>
      </c>
      <c r="S126" s="171"/>
      <c r="T126" s="173">
        <f>SUM(T127:T132)</f>
        <v>0</v>
      </c>
      <c r="AR126" s="174" t="s">
        <v>166</v>
      </c>
      <c r="AT126" s="175" t="s">
        <v>67</v>
      </c>
      <c r="AU126" s="175" t="s">
        <v>68</v>
      </c>
      <c r="AY126" s="174" t="s">
        <v>159</v>
      </c>
      <c r="BK126" s="176">
        <f>SUM(BK127:BK132)</f>
        <v>0</v>
      </c>
    </row>
    <row r="127" spans="1:65" s="2" customFormat="1" ht="24">
      <c r="A127" s="35"/>
      <c r="B127" s="36"/>
      <c r="C127" s="179" t="s">
        <v>249</v>
      </c>
      <c r="D127" s="179" t="s">
        <v>161</v>
      </c>
      <c r="E127" s="180" t="s">
        <v>1839</v>
      </c>
      <c r="F127" s="181" t="s">
        <v>1840</v>
      </c>
      <c r="G127" s="182" t="s">
        <v>1001</v>
      </c>
      <c r="H127" s="183">
        <v>30</v>
      </c>
      <c r="I127" s="184"/>
      <c r="J127" s="185">
        <f>ROUND(I127*H127,2)</f>
        <v>0</v>
      </c>
      <c r="K127" s="181" t="s">
        <v>165</v>
      </c>
      <c r="L127" s="40"/>
      <c r="M127" s="186" t="s">
        <v>19</v>
      </c>
      <c r="N127" s="187" t="s">
        <v>39</v>
      </c>
      <c r="O127" s="65"/>
      <c r="P127" s="188">
        <f>O127*H127</f>
        <v>0</v>
      </c>
      <c r="Q127" s="188">
        <v>0</v>
      </c>
      <c r="R127" s="188">
        <f>Q127*H127</f>
        <v>0</v>
      </c>
      <c r="S127" s="188">
        <v>0</v>
      </c>
      <c r="T127" s="189">
        <f>S127*H127</f>
        <v>0</v>
      </c>
      <c r="U127" s="35"/>
      <c r="V127" s="35"/>
      <c r="W127" s="35"/>
      <c r="X127" s="35"/>
      <c r="Y127" s="35"/>
      <c r="Z127" s="35"/>
      <c r="AA127" s="35"/>
      <c r="AB127" s="35"/>
      <c r="AC127" s="35"/>
      <c r="AD127" s="35"/>
      <c r="AE127" s="35"/>
      <c r="AR127" s="190" t="s">
        <v>1002</v>
      </c>
      <c r="AT127" s="190" t="s">
        <v>161</v>
      </c>
      <c r="AU127" s="190" t="s">
        <v>75</v>
      </c>
      <c r="AY127" s="18" t="s">
        <v>159</v>
      </c>
      <c r="BE127" s="191">
        <f>IF(N127="základní",J127,0)</f>
        <v>0</v>
      </c>
      <c r="BF127" s="191">
        <f>IF(N127="snížená",J127,0)</f>
        <v>0</v>
      </c>
      <c r="BG127" s="191">
        <f>IF(N127="zákl. přenesená",J127,0)</f>
        <v>0</v>
      </c>
      <c r="BH127" s="191">
        <f>IF(N127="sníž. přenesená",J127,0)</f>
        <v>0</v>
      </c>
      <c r="BI127" s="191">
        <f>IF(N127="nulová",J127,0)</f>
        <v>0</v>
      </c>
      <c r="BJ127" s="18" t="s">
        <v>75</v>
      </c>
      <c r="BK127" s="191">
        <f>ROUND(I127*H127,2)</f>
        <v>0</v>
      </c>
      <c r="BL127" s="18" t="s">
        <v>1002</v>
      </c>
      <c r="BM127" s="190" t="s">
        <v>1841</v>
      </c>
    </row>
    <row r="128" spans="1:65" s="2" customFormat="1" ht="36">
      <c r="A128" s="35"/>
      <c r="B128" s="36"/>
      <c r="C128" s="179" t="s">
        <v>254</v>
      </c>
      <c r="D128" s="179" t="s">
        <v>161</v>
      </c>
      <c r="E128" s="180" t="s">
        <v>1842</v>
      </c>
      <c r="F128" s="181" t="s">
        <v>1843</v>
      </c>
      <c r="G128" s="182" t="s">
        <v>1001</v>
      </c>
      <c r="H128" s="183">
        <v>80</v>
      </c>
      <c r="I128" s="184"/>
      <c r="J128" s="185">
        <f>ROUND(I128*H128,2)</f>
        <v>0</v>
      </c>
      <c r="K128" s="181" t="s">
        <v>165</v>
      </c>
      <c r="L128" s="40"/>
      <c r="M128" s="186" t="s">
        <v>19</v>
      </c>
      <c r="N128" s="187" t="s">
        <v>39</v>
      </c>
      <c r="O128" s="65"/>
      <c r="P128" s="188">
        <f>O128*H128</f>
        <v>0</v>
      </c>
      <c r="Q128" s="188">
        <v>0</v>
      </c>
      <c r="R128" s="188">
        <f>Q128*H128</f>
        <v>0</v>
      </c>
      <c r="S128" s="188">
        <v>0</v>
      </c>
      <c r="T128" s="189">
        <f>S128*H128</f>
        <v>0</v>
      </c>
      <c r="U128" s="35"/>
      <c r="V128" s="35"/>
      <c r="W128" s="35"/>
      <c r="X128" s="35"/>
      <c r="Y128" s="35"/>
      <c r="Z128" s="35"/>
      <c r="AA128" s="35"/>
      <c r="AB128" s="35"/>
      <c r="AC128" s="35"/>
      <c r="AD128" s="35"/>
      <c r="AE128" s="35"/>
      <c r="AR128" s="190" t="s">
        <v>1002</v>
      </c>
      <c r="AT128" s="190" t="s">
        <v>161</v>
      </c>
      <c r="AU128" s="190" t="s">
        <v>75</v>
      </c>
      <c r="AY128" s="18" t="s">
        <v>159</v>
      </c>
      <c r="BE128" s="191">
        <f>IF(N128="základní",J128,0)</f>
        <v>0</v>
      </c>
      <c r="BF128" s="191">
        <f>IF(N128="snížená",J128,0)</f>
        <v>0</v>
      </c>
      <c r="BG128" s="191">
        <f>IF(N128="zákl. přenesená",J128,0)</f>
        <v>0</v>
      </c>
      <c r="BH128" s="191">
        <f>IF(N128="sníž. přenesená",J128,0)</f>
        <v>0</v>
      </c>
      <c r="BI128" s="191">
        <f>IF(N128="nulová",J128,0)</f>
        <v>0</v>
      </c>
      <c r="BJ128" s="18" t="s">
        <v>75</v>
      </c>
      <c r="BK128" s="191">
        <f>ROUND(I128*H128,2)</f>
        <v>0</v>
      </c>
      <c r="BL128" s="18" t="s">
        <v>1002</v>
      </c>
      <c r="BM128" s="190" t="s">
        <v>1844</v>
      </c>
    </row>
    <row r="129" spans="1:65" s="2" customFormat="1" ht="24">
      <c r="A129" s="35"/>
      <c r="B129" s="36"/>
      <c r="C129" s="179" t="s">
        <v>259</v>
      </c>
      <c r="D129" s="179" t="s">
        <v>161</v>
      </c>
      <c r="E129" s="180" t="s">
        <v>1845</v>
      </c>
      <c r="F129" s="181" t="s">
        <v>1846</v>
      </c>
      <c r="G129" s="182" t="s">
        <v>1001</v>
      </c>
      <c r="H129" s="183">
        <v>60</v>
      </c>
      <c r="I129" s="184"/>
      <c r="J129" s="185">
        <f>ROUND(I129*H129,2)</f>
        <v>0</v>
      </c>
      <c r="K129" s="181" t="s">
        <v>165</v>
      </c>
      <c r="L129" s="40"/>
      <c r="M129" s="186" t="s">
        <v>19</v>
      </c>
      <c r="N129" s="187" t="s">
        <v>39</v>
      </c>
      <c r="O129" s="65"/>
      <c r="P129" s="188">
        <f>O129*H129</f>
        <v>0</v>
      </c>
      <c r="Q129" s="188">
        <v>0</v>
      </c>
      <c r="R129" s="188">
        <f>Q129*H129</f>
        <v>0</v>
      </c>
      <c r="S129" s="188">
        <v>0</v>
      </c>
      <c r="T129" s="189">
        <f>S129*H129</f>
        <v>0</v>
      </c>
      <c r="U129" s="35"/>
      <c r="V129" s="35"/>
      <c r="W129" s="35"/>
      <c r="X129" s="35"/>
      <c r="Y129" s="35"/>
      <c r="Z129" s="35"/>
      <c r="AA129" s="35"/>
      <c r="AB129" s="35"/>
      <c r="AC129" s="35"/>
      <c r="AD129" s="35"/>
      <c r="AE129" s="35"/>
      <c r="AR129" s="190" t="s">
        <v>1002</v>
      </c>
      <c r="AT129" s="190" t="s">
        <v>161</v>
      </c>
      <c r="AU129" s="190" t="s">
        <v>75</v>
      </c>
      <c r="AY129" s="18" t="s">
        <v>159</v>
      </c>
      <c r="BE129" s="191">
        <f>IF(N129="základní",J129,0)</f>
        <v>0</v>
      </c>
      <c r="BF129" s="191">
        <f>IF(N129="snížená",J129,0)</f>
        <v>0</v>
      </c>
      <c r="BG129" s="191">
        <f>IF(N129="zákl. přenesená",J129,0)</f>
        <v>0</v>
      </c>
      <c r="BH129" s="191">
        <f>IF(N129="sníž. přenesená",J129,0)</f>
        <v>0</v>
      </c>
      <c r="BI129" s="191">
        <f>IF(N129="nulová",J129,0)</f>
        <v>0</v>
      </c>
      <c r="BJ129" s="18" t="s">
        <v>75</v>
      </c>
      <c r="BK129" s="191">
        <f>ROUND(I129*H129,2)</f>
        <v>0</v>
      </c>
      <c r="BL129" s="18" t="s">
        <v>1002</v>
      </c>
      <c r="BM129" s="190" t="s">
        <v>1847</v>
      </c>
    </row>
    <row r="130" spans="1:65" s="2" customFormat="1" ht="19.5">
      <c r="A130" s="35"/>
      <c r="B130" s="36"/>
      <c r="C130" s="37"/>
      <c r="D130" s="194" t="s">
        <v>788</v>
      </c>
      <c r="E130" s="37"/>
      <c r="F130" s="235" t="s">
        <v>1848</v>
      </c>
      <c r="G130" s="37"/>
      <c r="H130" s="37"/>
      <c r="I130" s="236"/>
      <c r="J130" s="37"/>
      <c r="K130" s="37"/>
      <c r="L130" s="40"/>
      <c r="M130" s="237"/>
      <c r="N130" s="238"/>
      <c r="O130" s="65"/>
      <c r="P130" s="65"/>
      <c r="Q130" s="65"/>
      <c r="R130" s="65"/>
      <c r="S130" s="65"/>
      <c r="T130" s="66"/>
      <c r="U130" s="35"/>
      <c r="V130" s="35"/>
      <c r="W130" s="35"/>
      <c r="X130" s="35"/>
      <c r="Y130" s="35"/>
      <c r="Z130" s="35"/>
      <c r="AA130" s="35"/>
      <c r="AB130" s="35"/>
      <c r="AC130" s="35"/>
      <c r="AD130" s="35"/>
      <c r="AE130" s="35"/>
      <c r="AT130" s="18" t="s">
        <v>788</v>
      </c>
      <c r="AU130" s="18" t="s">
        <v>75</v>
      </c>
    </row>
    <row r="131" spans="1:65" s="2" customFormat="1" ht="33" customHeight="1">
      <c r="A131" s="35"/>
      <c r="B131" s="36"/>
      <c r="C131" s="179" t="s">
        <v>266</v>
      </c>
      <c r="D131" s="179" t="s">
        <v>161</v>
      </c>
      <c r="E131" s="180" t="s">
        <v>1849</v>
      </c>
      <c r="F131" s="181" t="s">
        <v>1850</v>
      </c>
      <c r="G131" s="182" t="s">
        <v>1001</v>
      </c>
      <c r="H131" s="183">
        <v>128</v>
      </c>
      <c r="I131" s="184"/>
      <c r="J131" s="185">
        <f>ROUND(I131*H131,2)</f>
        <v>0</v>
      </c>
      <c r="K131" s="181" t="s">
        <v>165</v>
      </c>
      <c r="L131" s="40"/>
      <c r="M131" s="186" t="s">
        <v>19</v>
      </c>
      <c r="N131" s="187" t="s">
        <v>39</v>
      </c>
      <c r="O131" s="65"/>
      <c r="P131" s="188">
        <f>O131*H131</f>
        <v>0</v>
      </c>
      <c r="Q131" s="188">
        <v>0</v>
      </c>
      <c r="R131" s="188">
        <f>Q131*H131</f>
        <v>0</v>
      </c>
      <c r="S131" s="188">
        <v>0</v>
      </c>
      <c r="T131" s="189">
        <f>S131*H131</f>
        <v>0</v>
      </c>
      <c r="U131" s="35"/>
      <c r="V131" s="35"/>
      <c r="W131" s="35"/>
      <c r="X131" s="35"/>
      <c r="Y131" s="35"/>
      <c r="Z131" s="35"/>
      <c r="AA131" s="35"/>
      <c r="AB131" s="35"/>
      <c r="AC131" s="35"/>
      <c r="AD131" s="35"/>
      <c r="AE131" s="35"/>
      <c r="AR131" s="190" t="s">
        <v>1002</v>
      </c>
      <c r="AT131" s="190" t="s">
        <v>161</v>
      </c>
      <c r="AU131" s="190" t="s">
        <v>75</v>
      </c>
      <c r="AY131" s="18" t="s">
        <v>159</v>
      </c>
      <c r="BE131" s="191">
        <f>IF(N131="základní",J131,0)</f>
        <v>0</v>
      </c>
      <c r="BF131" s="191">
        <f>IF(N131="snížená",J131,0)</f>
        <v>0</v>
      </c>
      <c r="BG131" s="191">
        <f>IF(N131="zákl. přenesená",J131,0)</f>
        <v>0</v>
      </c>
      <c r="BH131" s="191">
        <f>IF(N131="sníž. přenesená",J131,0)</f>
        <v>0</v>
      </c>
      <c r="BI131" s="191">
        <f>IF(N131="nulová",J131,0)</f>
        <v>0</v>
      </c>
      <c r="BJ131" s="18" t="s">
        <v>75</v>
      </c>
      <c r="BK131" s="191">
        <f>ROUND(I131*H131,2)</f>
        <v>0</v>
      </c>
      <c r="BL131" s="18" t="s">
        <v>1002</v>
      </c>
      <c r="BM131" s="190" t="s">
        <v>1851</v>
      </c>
    </row>
    <row r="132" spans="1:65" s="2" customFormat="1" ht="29.25">
      <c r="A132" s="35"/>
      <c r="B132" s="36"/>
      <c r="C132" s="37"/>
      <c r="D132" s="194" t="s">
        <v>788</v>
      </c>
      <c r="E132" s="37"/>
      <c r="F132" s="235" t="s">
        <v>1852</v>
      </c>
      <c r="G132" s="37"/>
      <c r="H132" s="37"/>
      <c r="I132" s="236"/>
      <c r="J132" s="37"/>
      <c r="K132" s="37"/>
      <c r="L132" s="40"/>
      <c r="M132" s="239"/>
      <c r="N132" s="240"/>
      <c r="O132" s="241"/>
      <c r="P132" s="241"/>
      <c r="Q132" s="241"/>
      <c r="R132" s="241"/>
      <c r="S132" s="241"/>
      <c r="T132" s="242"/>
      <c r="U132" s="35"/>
      <c r="V132" s="35"/>
      <c r="W132" s="35"/>
      <c r="X132" s="35"/>
      <c r="Y132" s="35"/>
      <c r="Z132" s="35"/>
      <c r="AA132" s="35"/>
      <c r="AB132" s="35"/>
      <c r="AC132" s="35"/>
      <c r="AD132" s="35"/>
      <c r="AE132" s="35"/>
      <c r="AT132" s="18" t="s">
        <v>788</v>
      </c>
      <c r="AU132" s="18" t="s">
        <v>75</v>
      </c>
    </row>
    <row r="133" spans="1:65" s="2" customFormat="1" ht="6.95" customHeight="1">
      <c r="A133" s="35"/>
      <c r="B133" s="48"/>
      <c r="C133" s="49"/>
      <c r="D133" s="49"/>
      <c r="E133" s="49"/>
      <c r="F133" s="49"/>
      <c r="G133" s="49"/>
      <c r="H133" s="49"/>
      <c r="I133" s="49"/>
      <c r="J133" s="49"/>
      <c r="K133" s="49"/>
      <c r="L133" s="40"/>
      <c r="M133" s="35"/>
      <c r="O133" s="35"/>
      <c r="P133" s="35"/>
      <c r="Q133" s="35"/>
      <c r="R133" s="35"/>
      <c r="S133" s="35"/>
      <c r="T133" s="35"/>
      <c r="U133" s="35"/>
      <c r="V133" s="35"/>
      <c r="W133" s="35"/>
      <c r="X133" s="35"/>
      <c r="Y133" s="35"/>
      <c r="Z133" s="35"/>
      <c r="AA133" s="35"/>
      <c r="AB133" s="35"/>
      <c r="AC133" s="35"/>
      <c r="AD133" s="35"/>
      <c r="AE133" s="35"/>
    </row>
  </sheetData>
  <sheetProtection algorithmName="SHA-512" hashValue="VrdzZsYzp4SrxddBTbvbOTZNpW4PP5kJaWwUgoXFc+BupdDg1sjEAi+1WdgGQ82OGZrjf5Ee1qGnhLbSjL9hRQ==" saltValue="NcUTBYFgmBKFLVAmQ05It3uwcRKoDMezxaEv8DCqQBwMr0bOKTOFjtapg78vQL2/qEIrXovsWhKFqyvIHkU7cA==" spinCount="100000" sheet="1" objects="1" scenarios="1" formatColumns="0" formatRows="0" autoFilter="0"/>
  <autoFilter ref="C94:K132"/>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9"/>
      <c r="M2" s="379"/>
      <c r="N2" s="379"/>
      <c r="O2" s="379"/>
      <c r="P2" s="379"/>
      <c r="Q2" s="379"/>
      <c r="R2" s="379"/>
      <c r="S2" s="379"/>
      <c r="T2" s="379"/>
      <c r="U2" s="379"/>
      <c r="V2" s="379"/>
      <c r="AT2" s="18" t="s">
        <v>100</v>
      </c>
    </row>
    <row r="3" spans="1:46" s="1" customFormat="1" ht="6.95" customHeight="1">
      <c r="B3" s="109"/>
      <c r="C3" s="110"/>
      <c r="D3" s="110"/>
      <c r="E3" s="110"/>
      <c r="F3" s="110"/>
      <c r="G3" s="110"/>
      <c r="H3" s="110"/>
      <c r="I3" s="110"/>
      <c r="J3" s="110"/>
      <c r="K3" s="110"/>
      <c r="L3" s="21"/>
      <c r="AT3" s="18" t="s">
        <v>77</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80" t="str">
        <f>'Rekapitulace zakázky'!K6</f>
        <v>Olomouc - Nová ulice ON - oprava</v>
      </c>
      <c r="F7" s="381"/>
      <c r="G7" s="381"/>
      <c r="H7" s="381"/>
      <c r="L7" s="21"/>
    </row>
    <row r="8" spans="1:46" s="2" customFormat="1" ht="12" customHeight="1">
      <c r="A8" s="35"/>
      <c r="B8" s="40"/>
      <c r="C8" s="35"/>
      <c r="D8" s="113" t="s">
        <v>105</v>
      </c>
      <c r="E8" s="35"/>
      <c r="F8" s="35"/>
      <c r="G8" s="35"/>
      <c r="H8" s="35"/>
      <c r="I8" s="35"/>
      <c r="J8" s="35"/>
      <c r="K8" s="35"/>
      <c r="L8" s="114"/>
      <c r="S8" s="35"/>
      <c r="T8" s="35"/>
      <c r="U8" s="35"/>
      <c r="V8" s="35"/>
      <c r="W8" s="35"/>
      <c r="X8" s="35"/>
      <c r="Y8" s="35"/>
      <c r="Z8" s="35"/>
      <c r="AA8" s="35"/>
      <c r="AB8" s="35"/>
      <c r="AC8" s="35"/>
      <c r="AD8" s="35"/>
      <c r="AE8" s="35"/>
    </row>
    <row r="9" spans="1:46" s="2" customFormat="1" ht="16.5" customHeight="1">
      <c r="A9" s="35"/>
      <c r="B9" s="40"/>
      <c r="C9" s="35"/>
      <c r="D9" s="35"/>
      <c r="E9" s="383" t="s">
        <v>1853</v>
      </c>
      <c r="F9" s="382"/>
      <c r="G9" s="382"/>
      <c r="H9" s="382"/>
      <c r="I9" s="35"/>
      <c r="J9" s="35"/>
      <c r="K9" s="35"/>
      <c r="L9" s="114"/>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14"/>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04" t="s">
        <v>19</v>
      </c>
      <c r="G11" s="35"/>
      <c r="H11" s="35"/>
      <c r="I11" s="113" t="s">
        <v>20</v>
      </c>
      <c r="J11" s="104" t="s">
        <v>19</v>
      </c>
      <c r="K11" s="35"/>
      <c r="L11" s="114"/>
      <c r="S11" s="35"/>
      <c r="T11" s="35"/>
      <c r="U11" s="35"/>
      <c r="V11" s="35"/>
      <c r="W11" s="35"/>
      <c r="X11" s="35"/>
      <c r="Y11" s="35"/>
      <c r="Z11" s="35"/>
      <c r="AA11" s="35"/>
      <c r="AB11" s="35"/>
      <c r="AC11" s="35"/>
      <c r="AD11" s="35"/>
      <c r="AE11" s="35"/>
    </row>
    <row r="12" spans="1:46" s="2" customFormat="1" ht="12" customHeight="1">
      <c r="A12" s="35"/>
      <c r="B12" s="40"/>
      <c r="C12" s="35"/>
      <c r="D12" s="113" t="s">
        <v>21</v>
      </c>
      <c r="E12" s="35"/>
      <c r="F12" s="104" t="s">
        <v>22</v>
      </c>
      <c r="G12" s="35"/>
      <c r="H12" s="35"/>
      <c r="I12" s="113" t="s">
        <v>23</v>
      </c>
      <c r="J12" s="115">
        <f>'Rekapitulace zakázky'!AN8</f>
        <v>0</v>
      </c>
      <c r="K12" s="35"/>
      <c r="L12" s="114"/>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14"/>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04" t="str">
        <f>IF('Rekapitulace zakázky'!AN10="","",'Rekapitulace zakázky'!AN10)</f>
        <v/>
      </c>
      <c r="K14" s="35"/>
      <c r="L14" s="114"/>
      <c r="S14" s="35"/>
      <c r="T14" s="35"/>
      <c r="U14" s="35"/>
      <c r="V14" s="35"/>
      <c r="W14" s="35"/>
      <c r="X14" s="35"/>
      <c r="Y14" s="35"/>
      <c r="Z14" s="35"/>
      <c r="AA14" s="35"/>
      <c r="AB14" s="35"/>
      <c r="AC14" s="35"/>
      <c r="AD14" s="35"/>
      <c r="AE14" s="35"/>
    </row>
    <row r="15" spans="1:46" s="2" customFormat="1" ht="18" customHeight="1">
      <c r="A15" s="35"/>
      <c r="B15" s="40"/>
      <c r="C15" s="35"/>
      <c r="D15" s="35"/>
      <c r="E15" s="104" t="str">
        <f>IF('Rekapitulace zakázky'!E11="","",'Rekapitulace zakázky'!E11)</f>
        <v xml:space="preserve"> </v>
      </c>
      <c r="F15" s="35"/>
      <c r="G15" s="35"/>
      <c r="H15" s="35"/>
      <c r="I15" s="113" t="s">
        <v>26</v>
      </c>
      <c r="J15" s="104" t="str">
        <f>IF('Rekapitulace zakázky'!AN11="","",'Rekapitulace zakázky'!AN11)</f>
        <v/>
      </c>
      <c r="K15" s="35"/>
      <c r="L15" s="114"/>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14"/>
      <c r="S16" s="35"/>
      <c r="T16" s="35"/>
      <c r="U16" s="35"/>
      <c r="V16" s="35"/>
      <c r="W16" s="35"/>
      <c r="X16" s="35"/>
      <c r="Y16" s="35"/>
      <c r="Z16" s="35"/>
      <c r="AA16" s="35"/>
      <c r="AB16" s="35"/>
      <c r="AC16" s="35"/>
      <c r="AD16" s="35"/>
      <c r="AE16" s="35"/>
    </row>
    <row r="17" spans="1:31" s="2" customFormat="1" ht="12" customHeight="1">
      <c r="A17" s="35"/>
      <c r="B17" s="40"/>
      <c r="C17" s="35"/>
      <c r="D17" s="113" t="s">
        <v>27</v>
      </c>
      <c r="E17" s="35"/>
      <c r="F17" s="35"/>
      <c r="G17" s="35"/>
      <c r="H17" s="35"/>
      <c r="I17" s="113" t="s">
        <v>25</v>
      </c>
      <c r="J17" s="31" t="str">
        <f>'Rekapitulace zakázky'!AN13</f>
        <v>Vyplň údaj</v>
      </c>
      <c r="K17" s="35"/>
      <c r="L17" s="114"/>
      <c r="S17" s="35"/>
      <c r="T17" s="35"/>
      <c r="U17" s="35"/>
      <c r="V17" s="35"/>
      <c r="W17" s="35"/>
      <c r="X17" s="35"/>
      <c r="Y17" s="35"/>
      <c r="Z17" s="35"/>
      <c r="AA17" s="35"/>
      <c r="AB17" s="35"/>
      <c r="AC17" s="35"/>
      <c r="AD17" s="35"/>
      <c r="AE17" s="35"/>
    </row>
    <row r="18" spans="1:31" s="2" customFormat="1" ht="18" customHeight="1">
      <c r="A18" s="35"/>
      <c r="B18" s="40"/>
      <c r="C18" s="35"/>
      <c r="D18" s="35"/>
      <c r="E18" s="384" t="str">
        <f>'Rekapitulace zakázky'!E14</f>
        <v>Vyplň údaj</v>
      </c>
      <c r="F18" s="385"/>
      <c r="G18" s="385"/>
      <c r="H18" s="385"/>
      <c r="I18" s="113" t="s">
        <v>26</v>
      </c>
      <c r="J18" s="31" t="str">
        <f>'Rekapitulace zakázky'!AN14</f>
        <v>Vyplň údaj</v>
      </c>
      <c r="K18" s="35"/>
      <c r="L18" s="114"/>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14"/>
      <c r="S19" s="35"/>
      <c r="T19" s="35"/>
      <c r="U19" s="35"/>
      <c r="V19" s="35"/>
      <c r="W19" s="35"/>
      <c r="X19" s="35"/>
      <c r="Y19" s="35"/>
      <c r="Z19" s="35"/>
      <c r="AA19" s="35"/>
      <c r="AB19" s="35"/>
      <c r="AC19" s="35"/>
      <c r="AD19" s="35"/>
      <c r="AE19" s="35"/>
    </row>
    <row r="20" spans="1:31" s="2" customFormat="1" ht="12" customHeight="1">
      <c r="A20" s="35"/>
      <c r="B20" s="40"/>
      <c r="C20" s="35"/>
      <c r="D20" s="113" t="s">
        <v>29</v>
      </c>
      <c r="E20" s="35"/>
      <c r="F20" s="35"/>
      <c r="G20" s="35"/>
      <c r="H20" s="35"/>
      <c r="I20" s="113" t="s">
        <v>25</v>
      </c>
      <c r="J20" s="104" t="str">
        <f>IF('Rekapitulace zakázky'!AN16="","",'Rekapitulace zakázky'!AN16)</f>
        <v/>
      </c>
      <c r="K20" s="35"/>
      <c r="L20" s="114"/>
      <c r="S20" s="35"/>
      <c r="T20" s="35"/>
      <c r="U20" s="35"/>
      <c r="V20" s="35"/>
      <c r="W20" s="35"/>
      <c r="X20" s="35"/>
      <c r="Y20" s="35"/>
      <c r="Z20" s="35"/>
      <c r="AA20" s="35"/>
      <c r="AB20" s="35"/>
      <c r="AC20" s="35"/>
      <c r="AD20" s="35"/>
      <c r="AE20" s="35"/>
    </row>
    <row r="21" spans="1:31" s="2" customFormat="1" ht="18" customHeight="1">
      <c r="A21" s="35"/>
      <c r="B21" s="40"/>
      <c r="C21" s="35"/>
      <c r="D21" s="35"/>
      <c r="E21" s="104" t="str">
        <f>IF('Rekapitulace zakázky'!E17="","",'Rekapitulace zakázky'!E17)</f>
        <v xml:space="preserve"> </v>
      </c>
      <c r="F21" s="35"/>
      <c r="G21" s="35"/>
      <c r="H21" s="35"/>
      <c r="I21" s="113" t="s">
        <v>26</v>
      </c>
      <c r="J21" s="104" t="str">
        <f>IF('Rekapitulace zakázky'!AN17="","",'Rekapitulace zakázky'!AN17)</f>
        <v/>
      </c>
      <c r="K21" s="35"/>
      <c r="L21" s="114"/>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14"/>
      <c r="S22" s="35"/>
      <c r="T22" s="35"/>
      <c r="U22" s="35"/>
      <c r="V22" s="35"/>
      <c r="W22" s="35"/>
      <c r="X22" s="35"/>
      <c r="Y22" s="35"/>
      <c r="Z22" s="35"/>
      <c r="AA22" s="35"/>
      <c r="AB22" s="35"/>
      <c r="AC22" s="35"/>
      <c r="AD22" s="35"/>
      <c r="AE22" s="35"/>
    </row>
    <row r="23" spans="1:31" s="2" customFormat="1" ht="12" customHeight="1">
      <c r="A23" s="35"/>
      <c r="B23" s="40"/>
      <c r="C23" s="35"/>
      <c r="D23" s="113" t="s">
        <v>31</v>
      </c>
      <c r="E23" s="35"/>
      <c r="F23" s="35"/>
      <c r="G23" s="35"/>
      <c r="H23" s="35"/>
      <c r="I23" s="113" t="s">
        <v>25</v>
      </c>
      <c r="J23" s="104" t="str">
        <f>IF('Rekapitulace zakázky'!AN19="","",'Rekapitulace zakázky'!AN19)</f>
        <v/>
      </c>
      <c r="K23" s="35"/>
      <c r="L23" s="114"/>
      <c r="S23" s="35"/>
      <c r="T23" s="35"/>
      <c r="U23" s="35"/>
      <c r="V23" s="35"/>
      <c r="W23" s="35"/>
      <c r="X23" s="35"/>
      <c r="Y23" s="35"/>
      <c r="Z23" s="35"/>
      <c r="AA23" s="35"/>
      <c r="AB23" s="35"/>
      <c r="AC23" s="35"/>
      <c r="AD23" s="35"/>
      <c r="AE23" s="35"/>
    </row>
    <row r="24" spans="1:31" s="2" customFormat="1" ht="18" customHeight="1">
      <c r="A24" s="35"/>
      <c r="B24" s="40"/>
      <c r="C24" s="35"/>
      <c r="D24" s="35"/>
      <c r="E24" s="104" t="str">
        <f>IF('Rekapitulace zakázky'!E20="","",'Rekapitulace zakázky'!E20)</f>
        <v xml:space="preserve"> </v>
      </c>
      <c r="F24" s="35"/>
      <c r="G24" s="35"/>
      <c r="H24" s="35"/>
      <c r="I24" s="113" t="s">
        <v>26</v>
      </c>
      <c r="J24" s="104" t="str">
        <f>IF('Rekapitulace zakázky'!AN20="","",'Rekapitulace zakázky'!AN20)</f>
        <v/>
      </c>
      <c r="K24" s="35"/>
      <c r="L24" s="114"/>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14"/>
      <c r="S25" s="35"/>
      <c r="T25" s="35"/>
      <c r="U25" s="35"/>
      <c r="V25" s="35"/>
      <c r="W25" s="35"/>
      <c r="X25" s="35"/>
      <c r="Y25" s="35"/>
      <c r="Z25" s="35"/>
      <c r="AA25" s="35"/>
      <c r="AB25" s="35"/>
      <c r="AC25" s="35"/>
      <c r="AD25" s="35"/>
      <c r="AE25" s="35"/>
    </row>
    <row r="26" spans="1:31" s="2" customFormat="1" ht="12" customHeight="1">
      <c r="A26" s="35"/>
      <c r="B26" s="40"/>
      <c r="C26" s="35"/>
      <c r="D26" s="113" t="s">
        <v>32</v>
      </c>
      <c r="E26" s="35"/>
      <c r="F26" s="35"/>
      <c r="G26" s="35"/>
      <c r="H26" s="35"/>
      <c r="I26" s="35"/>
      <c r="J26" s="35"/>
      <c r="K26" s="35"/>
      <c r="L26" s="114"/>
      <c r="S26" s="35"/>
      <c r="T26" s="35"/>
      <c r="U26" s="35"/>
      <c r="V26" s="35"/>
      <c r="W26" s="35"/>
      <c r="X26" s="35"/>
      <c r="Y26" s="35"/>
      <c r="Z26" s="35"/>
      <c r="AA26" s="35"/>
      <c r="AB26" s="35"/>
      <c r="AC26" s="35"/>
      <c r="AD26" s="35"/>
      <c r="AE26" s="35"/>
    </row>
    <row r="27" spans="1:31" s="8" customFormat="1" ht="16.5" customHeight="1">
      <c r="A27" s="116"/>
      <c r="B27" s="117"/>
      <c r="C27" s="116"/>
      <c r="D27" s="116"/>
      <c r="E27" s="386" t="s">
        <v>19</v>
      </c>
      <c r="F27" s="386"/>
      <c r="G27" s="386"/>
      <c r="H27" s="386"/>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114"/>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114"/>
      <c r="S29" s="35"/>
      <c r="T29" s="35"/>
      <c r="U29" s="35"/>
      <c r="V29" s="35"/>
      <c r="W29" s="35"/>
      <c r="X29" s="35"/>
      <c r="Y29" s="35"/>
      <c r="Z29" s="35"/>
      <c r="AA29" s="35"/>
      <c r="AB29" s="35"/>
      <c r="AC29" s="35"/>
      <c r="AD29" s="35"/>
      <c r="AE29" s="35"/>
    </row>
    <row r="30" spans="1:31" s="2" customFormat="1" ht="25.35" customHeight="1">
      <c r="A30" s="35"/>
      <c r="B30" s="40"/>
      <c r="C30" s="35"/>
      <c r="D30" s="120" t="s">
        <v>34</v>
      </c>
      <c r="E30" s="35"/>
      <c r="F30" s="35"/>
      <c r="G30" s="35"/>
      <c r="H30" s="35"/>
      <c r="I30" s="35"/>
      <c r="J30" s="121">
        <f>ROUND(J96, 2)</f>
        <v>0</v>
      </c>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14.45" customHeight="1">
      <c r="A32" s="35"/>
      <c r="B32" s="40"/>
      <c r="C32" s="35"/>
      <c r="D32" s="35"/>
      <c r="E32" s="35"/>
      <c r="F32" s="122" t="s">
        <v>36</v>
      </c>
      <c r="G32" s="35"/>
      <c r="H32" s="35"/>
      <c r="I32" s="122" t="s">
        <v>35</v>
      </c>
      <c r="J32" s="122" t="s">
        <v>37</v>
      </c>
      <c r="K32" s="35"/>
      <c r="L32" s="114"/>
      <c r="S32" s="35"/>
      <c r="T32" s="35"/>
      <c r="U32" s="35"/>
      <c r="V32" s="35"/>
      <c r="W32" s="35"/>
      <c r="X32" s="35"/>
      <c r="Y32" s="35"/>
      <c r="Z32" s="35"/>
      <c r="AA32" s="35"/>
      <c r="AB32" s="35"/>
      <c r="AC32" s="35"/>
      <c r="AD32" s="35"/>
      <c r="AE32" s="35"/>
    </row>
    <row r="33" spans="1:31" s="2" customFormat="1" ht="14.45" customHeight="1">
      <c r="A33" s="35"/>
      <c r="B33" s="40"/>
      <c r="C33" s="35"/>
      <c r="D33" s="123" t="s">
        <v>38</v>
      </c>
      <c r="E33" s="113" t="s">
        <v>39</v>
      </c>
      <c r="F33" s="124">
        <f>ROUND((SUM(BE96:BE314)),  2)</f>
        <v>0</v>
      </c>
      <c r="G33" s="35"/>
      <c r="H33" s="35"/>
      <c r="I33" s="125">
        <v>0.21</v>
      </c>
      <c r="J33" s="124">
        <f>ROUND(((SUM(BE96:BE314))*I33),  2)</f>
        <v>0</v>
      </c>
      <c r="K33" s="35"/>
      <c r="L33" s="114"/>
      <c r="S33" s="35"/>
      <c r="T33" s="35"/>
      <c r="U33" s="35"/>
      <c r="V33" s="35"/>
      <c r="W33" s="35"/>
      <c r="X33" s="35"/>
      <c r="Y33" s="35"/>
      <c r="Z33" s="35"/>
      <c r="AA33" s="35"/>
      <c r="AB33" s="35"/>
      <c r="AC33" s="35"/>
      <c r="AD33" s="35"/>
      <c r="AE33" s="35"/>
    </row>
    <row r="34" spans="1:31" s="2" customFormat="1" ht="14.45" customHeight="1">
      <c r="A34" s="35"/>
      <c r="B34" s="40"/>
      <c r="C34" s="35"/>
      <c r="D34" s="35"/>
      <c r="E34" s="113" t="s">
        <v>40</v>
      </c>
      <c r="F34" s="124">
        <f>ROUND((SUM(BF96:BF314)),  2)</f>
        <v>0</v>
      </c>
      <c r="G34" s="35"/>
      <c r="H34" s="35"/>
      <c r="I34" s="125">
        <v>0.15</v>
      </c>
      <c r="J34" s="124">
        <f>ROUND(((SUM(BF96:BF314))*I34),  2)</f>
        <v>0</v>
      </c>
      <c r="K34" s="35"/>
      <c r="L34" s="114"/>
      <c r="S34" s="35"/>
      <c r="T34" s="35"/>
      <c r="U34" s="35"/>
      <c r="V34" s="35"/>
      <c r="W34" s="35"/>
      <c r="X34" s="35"/>
      <c r="Y34" s="35"/>
      <c r="Z34" s="35"/>
      <c r="AA34" s="35"/>
      <c r="AB34" s="35"/>
      <c r="AC34" s="35"/>
      <c r="AD34" s="35"/>
      <c r="AE34" s="35"/>
    </row>
    <row r="35" spans="1:31" s="2" customFormat="1" ht="14.45" hidden="1" customHeight="1">
      <c r="A35" s="35"/>
      <c r="B35" s="40"/>
      <c r="C35" s="35"/>
      <c r="D35" s="35"/>
      <c r="E35" s="113" t="s">
        <v>41</v>
      </c>
      <c r="F35" s="124">
        <f>ROUND((SUM(BG96:BG314)),  2)</f>
        <v>0</v>
      </c>
      <c r="G35" s="35"/>
      <c r="H35" s="35"/>
      <c r="I35" s="125">
        <v>0.21</v>
      </c>
      <c r="J35" s="124">
        <f>0</f>
        <v>0</v>
      </c>
      <c r="K35" s="35"/>
      <c r="L35" s="114"/>
      <c r="S35" s="35"/>
      <c r="T35" s="35"/>
      <c r="U35" s="35"/>
      <c r="V35" s="35"/>
      <c r="W35" s="35"/>
      <c r="X35" s="35"/>
      <c r="Y35" s="35"/>
      <c r="Z35" s="35"/>
      <c r="AA35" s="35"/>
      <c r="AB35" s="35"/>
      <c r="AC35" s="35"/>
      <c r="AD35" s="35"/>
      <c r="AE35" s="35"/>
    </row>
    <row r="36" spans="1:31" s="2" customFormat="1" ht="14.45" hidden="1" customHeight="1">
      <c r="A36" s="35"/>
      <c r="B36" s="40"/>
      <c r="C36" s="35"/>
      <c r="D36" s="35"/>
      <c r="E36" s="113" t="s">
        <v>42</v>
      </c>
      <c r="F36" s="124">
        <f>ROUND((SUM(BH96:BH314)),  2)</f>
        <v>0</v>
      </c>
      <c r="G36" s="35"/>
      <c r="H36" s="35"/>
      <c r="I36" s="125">
        <v>0.15</v>
      </c>
      <c r="J36" s="124">
        <f>0</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43</v>
      </c>
      <c r="F37" s="124">
        <f>ROUND((SUM(BI96:BI314)),  2)</f>
        <v>0</v>
      </c>
      <c r="G37" s="35"/>
      <c r="H37" s="35"/>
      <c r="I37" s="125">
        <v>0</v>
      </c>
      <c r="J37" s="124">
        <f>0</f>
        <v>0</v>
      </c>
      <c r="K37" s="35"/>
      <c r="L37" s="114"/>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14"/>
      <c r="S38" s="35"/>
      <c r="T38" s="35"/>
      <c r="U38" s="35"/>
      <c r="V38" s="35"/>
      <c r="W38" s="35"/>
      <c r="X38" s="35"/>
      <c r="Y38" s="35"/>
      <c r="Z38" s="35"/>
      <c r="AA38" s="35"/>
      <c r="AB38" s="35"/>
      <c r="AC38" s="35"/>
      <c r="AD38" s="35"/>
      <c r="AE38" s="35"/>
    </row>
    <row r="39" spans="1:31" s="2" customFormat="1" ht="25.35" customHeight="1">
      <c r="A39" s="35"/>
      <c r="B39" s="40"/>
      <c r="C39" s="126"/>
      <c r="D39" s="127" t="s">
        <v>44</v>
      </c>
      <c r="E39" s="128"/>
      <c r="F39" s="128"/>
      <c r="G39" s="129" t="s">
        <v>45</v>
      </c>
      <c r="H39" s="130" t="s">
        <v>46</v>
      </c>
      <c r="I39" s="128"/>
      <c r="J39" s="131">
        <f>SUM(J30:J37)</f>
        <v>0</v>
      </c>
      <c r="K39" s="132"/>
      <c r="L39" s="114"/>
      <c r="S39" s="35"/>
      <c r="T39" s="35"/>
      <c r="U39" s="35"/>
      <c r="V39" s="35"/>
      <c r="W39" s="35"/>
      <c r="X39" s="35"/>
      <c r="Y39" s="35"/>
      <c r="Z39" s="35"/>
      <c r="AA39" s="35"/>
      <c r="AB39" s="35"/>
      <c r="AC39" s="35"/>
      <c r="AD39" s="35"/>
      <c r="AE39" s="35"/>
    </row>
    <row r="40" spans="1:31" s="2" customFormat="1" ht="14.45" customHeight="1">
      <c r="A40" s="35"/>
      <c r="B40" s="133"/>
      <c r="C40" s="134"/>
      <c r="D40" s="134"/>
      <c r="E40" s="134"/>
      <c r="F40" s="134"/>
      <c r="G40" s="134"/>
      <c r="H40" s="134"/>
      <c r="I40" s="134"/>
      <c r="J40" s="134"/>
      <c r="K40" s="134"/>
      <c r="L40" s="114"/>
      <c r="S40" s="35"/>
      <c r="T40" s="35"/>
      <c r="U40" s="35"/>
      <c r="V40" s="35"/>
      <c r="W40" s="35"/>
      <c r="X40" s="35"/>
      <c r="Y40" s="35"/>
      <c r="Z40" s="35"/>
      <c r="AA40" s="35"/>
      <c r="AB40" s="35"/>
      <c r="AC40" s="35"/>
      <c r="AD40" s="35"/>
      <c r="AE40" s="35"/>
    </row>
    <row r="44" spans="1:31" s="2" customFormat="1" ht="6.95" customHeight="1">
      <c r="A44" s="35"/>
      <c r="B44" s="135"/>
      <c r="C44" s="136"/>
      <c r="D44" s="136"/>
      <c r="E44" s="136"/>
      <c r="F44" s="136"/>
      <c r="G44" s="136"/>
      <c r="H44" s="136"/>
      <c r="I44" s="136"/>
      <c r="J44" s="136"/>
      <c r="K44" s="136"/>
      <c r="L44" s="114"/>
      <c r="S44" s="35"/>
      <c r="T44" s="35"/>
      <c r="U44" s="35"/>
      <c r="V44" s="35"/>
      <c r="W44" s="35"/>
      <c r="X44" s="35"/>
      <c r="Y44" s="35"/>
      <c r="Z44" s="35"/>
      <c r="AA44" s="35"/>
      <c r="AB44" s="35"/>
      <c r="AC44" s="35"/>
      <c r="AD44" s="35"/>
      <c r="AE44" s="35"/>
    </row>
    <row r="45" spans="1:31" s="2" customFormat="1" ht="24.95" customHeight="1">
      <c r="A45" s="35"/>
      <c r="B45" s="36"/>
      <c r="C45" s="24" t="s">
        <v>109</v>
      </c>
      <c r="D45" s="37"/>
      <c r="E45" s="37"/>
      <c r="F45" s="37"/>
      <c r="G45" s="37"/>
      <c r="H45" s="37"/>
      <c r="I45" s="37"/>
      <c r="J45" s="37"/>
      <c r="K45" s="37"/>
      <c r="L45" s="114"/>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14"/>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16.5" customHeight="1">
      <c r="A48" s="35"/>
      <c r="B48" s="36"/>
      <c r="C48" s="37"/>
      <c r="D48" s="37"/>
      <c r="E48" s="387" t="str">
        <f>E7</f>
        <v>Olomouc - Nová ulice ON - oprava</v>
      </c>
      <c r="F48" s="388"/>
      <c r="G48" s="388"/>
      <c r="H48" s="388"/>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105</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36" t="str">
        <f>E9</f>
        <v>SO03 - bytová jednotka</v>
      </c>
      <c r="F50" s="389"/>
      <c r="G50" s="389"/>
      <c r="H50" s="389"/>
      <c r="I50" s="37"/>
      <c r="J50" s="37"/>
      <c r="K50" s="37"/>
      <c r="L50" s="114"/>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14"/>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30" t="s">
        <v>23</v>
      </c>
      <c r="J52" s="60">
        <f>IF(J12="","",J12)</f>
        <v>0</v>
      </c>
      <c r="K52" s="37"/>
      <c r="L52" s="114"/>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5.2" customHeight="1">
      <c r="A54" s="35"/>
      <c r="B54" s="36"/>
      <c r="C54" s="30" t="s">
        <v>24</v>
      </c>
      <c r="D54" s="37"/>
      <c r="E54" s="37"/>
      <c r="F54" s="28" t="str">
        <f>E15</f>
        <v xml:space="preserve"> </v>
      </c>
      <c r="G54" s="37"/>
      <c r="H54" s="37"/>
      <c r="I54" s="30" t="s">
        <v>29</v>
      </c>
      <c r="J54" s="33" t="str">
        <f>E21</f>
        <v xml:space="preserve"> </v>
      </c>
      <c r="K54" s="37"/>
      <c r="L54" s="114"/>
      <c r="S54" s="35"/>
      <c r="T54" s="35"/>
      <c r="U54" s="35"/>
      <c r="V54" s="35"/>
      <c r="W54" s="35"/>
      <c r="X54" s="35"/>
      <c r="Y54" s="35"/>
      <c r="Z54" s="35"/>
      <c r="AA54" s="35"/>
      <c r="AB54" s="35"/>
      <c r="AC54" s="35"/>
      <c r="AD54" s="35"/>
      <c r="AE54" s="35"/>
    </row>
    <row r="55" spans="1:47" s="2" customFormat="1" ht="15.2" customHeight="1">
      <c r="A55" s="35"/>
      <c r="B55" s="36"/>
      <c r="C55" s="30" t="s">
        <v>27</v>
      </c>
      <c r="D55" s="37"/>
      <c r="E55" s="37"/>
      <c r="F55" s="28" t="str">
        <f>IF(E18="","",E18)</f>
        <v>Vyplň údaj</v>
      </c>
      <c r="G55" s="37"/>
      <c r="H55" s="37"/>
      <c r="I55" s="30" t="s">
        <v>31</v>
      </c>
      <c r="J55" s="33" t="str">
        <f>E24</f>
        <v xml:space="preserve"> </v>
      </c>
      <c r="K55" s="37"/>
      <c r="L55" s="114"/>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14"/>
      <c r="S56" s="35"/>
      <c r="T56" s="35"/>
      <c r="U56" s="35"/>
      <c r="V56" s="35"/>
      <c r="W56" s="35"/>
      <c r="X56" s="35"/>
      <c r="Y56" s="35"/>
      <c r="Z56" s="35"/>
      <c r="AA56" s="35"/>
      <c r="AB56" s="35"/>
      <c r="AC56" s="35"/>
      <c r="AD56" s="35"/>
      <c r="AE56" s="35"/>
    </row>
    <row r="57" spans="1:47" s="2" customFormat="1" ht="29.25" customHeight="1">
      <c r="A57" s="35"/>
      <c r="B57" s="36"/>
      <c r="C57" s="137" t="s">
        <v>110</v>
      </c>
      <c r="D57" s="138"/>
      <c r="E57" s="138"/>
      <c r="F57" s="138"/>
      <c r="G57" s="138"/>
      <c r="H57" s="138"/>
      <c r="I57" s="138"/>
      <c r="J57" s="139" t="s">
        <v>111</v>
      </c>
      <c r="K57" s="138"/>
      <c r="L57" s="114"/>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14"/>
      <c r="S58" s="35"/>
      <c r="T58" s="35"/>
      <c r="U58" s="35"/>
      <c r="V58" s="35"/>
      <c r="W58" s="35"/>
      <c r="X58" s="35"/>
      <c r="Y58" s="35"/>
      <c r="Z58" s="35"/>
      <c r="AA58" s="35"/>
      <c r="AB58" s="35"/>
      <c r="AC58" s="35"/>
      <c r="AD58" s="35"/>
      <c r="AE58" s="35"/>
    </row>
    <row r="59" spans="1:47" s="2" customFormat="1" ht="22.9" customHeight="1">
      <c r="A59" s="35"/>
      <c r="B59" s="36"/>
      <c r="C59" s="140" t="s">
        <v>66</v>
      </c>
      <c r="D59" s="37"/>
      <c r="E59" s="37"/>
      <c r="F59" s="37"/>
      <c r="G59" s="37"/>
      <c r="H59" s="37"/>
      <c r="I59" s="37"/>
      <c r="J59" s="78">
        <f>J96</f>
        <v>0</v>
      </c>
      <c r="K59" s="37"/>
      <c r="L59" s="114"/>
      <c r="S59" s="35"/>
      <c r="T59" s="35"/>
      <c r="U59" s="35"/>
      <c r="V59" s="35"/>
      <c r="W59" s="35"/>
      <c r="X59" s="35"/>
      <c r="Y59" s="35"/>
      <c r="Z59" s="35"/>
      <c r="AA59" s="35"/>
      <c r="AB59" s="35"/>
      <c r="AC59" s="35"/>
      <c r="AD59" s="35"/>
      <c r="AE59" s="35"/>
      <c r="AU59" s="18" t="s">
        <v>112</v>
      </c>
    </row>
    <row r="60" spans="1:47" s="9" customFormat="1" ht="24.95" customHeight="1">
      <c r="B60" s="141"/>
      <c r="C60" s="142"/>
      <c r="D60" s="143" t="s">
        <v>113</v>
      </c>
      <c r="E60" s="144"/>
      <c r="F60" s="144"/>
      <c r="G60" s="144"/>
      <c r="H60" s="144"/>
      <c r="I60" s="144"/>
      <c r="J60" s="145">
        <f>J97</f>
        <v>0</v>
      </c>
      <c r="K60" s="142"/>
      <c r="L60" s="146"/>
    </row>
    <row r="61" spans="1:47" s="10" customFormat="1" ht="19.899999999999999" customHeight="1">
      <c r="B61" s="147"/>
      <c r="C61" s="98"/>
      <c r="D61" s="148" t="s">
        <v>116</v>
      </c>
      <c r="E61" s="149"/>
      <c r="F61" s="149"/>
      <c r="G61" s="149"/>
      <c r="H61" s="149"/>
      <c r="I61" s="149"/>
      <c r="J61" s="150">
        <f>J98</f>
        <v>0</v>
      </c>
      <c r="K61" s="98"/>
      <c r="L61" s="151"/>
    </row>
    <row r="62" spans="1:47" s="10" customFormat="1" ht="19.899999999999999" customHeight="1">
      <c r="B62" s="147"/>
      <c r="C62" s="98"/>
      <c r="D62" s="148" t="s">
        <v>119</v>
      </c>
      <c r="E62" s="149"/>
      <c r="F62" s="149"/>
      <c r="G62" s="149"/>
      <c r="H62" s="149"/>
      <c r="I62" s="149"/>
      <c r="J62" s="150">
        <f>J101</f>
        <v>0</v>
      </c>
      <c r="K62" s="98"/>
      <c r="L62" s="151"/>
    </row>
    <row r="63" spans="1:47" s="10" customFormat="1" ht="19.899999999999999" customHeight="1">
      <c r="B63" s="147"/>
      <c r="C63" s="98"/>
      <c r="D63" s="148" t="s">
        <v>121</v>
      </c>
      <c r="E63" s="149"/>
      <c r="F63" s="149"/>
      <c r="G63" s="149"/>
      <c r="H63" s="149"/>
      <c r="I63" s="149"/>
      <c r="J63" s="150">
        <f>J121</f>
        <v>0</v>
      </c>
      <c r="K63" s="98"/>
      <c r="L63" s="151"/>
    </row>
    <row r="64" spans="1:47" s="10" customFormat="1" ht="19.899999999999999" customHeight="1">
      <c r="B64" s="147"/>
      <c r="C64" s="98"/>
      <c r="D64" s="148" t="s">
        <v>122</v>
      </c>
      <c r="E64" s="149"/>
      <c r="F64" s="149"/>
      <c r="G64" s="149"/>
      <c r="H64" s="149"/>
      <c r="I64" s="149"/>
      <c r="J64" s="150">
        <f>J132</f>
        <v>0</v>
      </c>
      <c r="K64" s="98"/>
      <c r="L64" s="151"/>
    </row>
    <row r="65" spans="1:31" s="10" customFormat="1" ht="19.899999999999999" customHeight="1">
      <c r="B65" s="147"/>
      <c r="C65" s="98"/>
      <c r="D65" s="148" t="s">
        <v>123</v>
      </c>
      <c r="E65" s="149"/>
      <c r="F65" s="149"/>
      <c r="G65" s="149"/>
      <c r="H65" s="149"/>
      <c r="I65" s="149"/>
      <c r="J65" s="150">
        <f>J141</f>
        <v>0</v>
      </c>
      <c r="K65" s="98"/>
      <c r="L65" s="151"/>
    </row>
    <row r="66" spans="1:31" s="9" customFormat="1" ht="24.95" customHeight="1">
      <c r="B66" s="141"/>
      <c r="C66" s="142"/>
      <c r="D66" s="143" t="s">
        <v>124</v>
      </c>
      <c r="E66" s="144"/>
      <c r="F66" s="144"/>
      <c r="G66" s="144"/>
      <c r="H66" s="144"/>
      <c r="I66" s="144"/>
      <c r="J66" s="145">
        <f>J143</f>
        <v>0</v>
      </c>
      <c r="K66" s="142"/>
      <c r="L66" s="146"/>
    </row>
    <row r="67" spans="1:31" s="10" customFormat="1" ht="19.899999999999999" customHeight="1">
      <c r="B67" s="147"/>
      <c r="C67" s="98"/>
      <c r="D67" s="148" t="s">
        <v>127</v>
      </c>
      <c r="E67" s="149"/>
      <c r="F67" s="149"/>
      <c r="G67" s="149"/>
      <c r="H67" s="149"/>
      <c r="I67" s="149"/>
      <c r="J67" s="150">
        <f>J144</f>
        <v>0</v>
      </c>
      <c r="K67" s="98"/>
      <c r="L67" s="151"/>
    </row>
    <row r="68" spans="1:31" s="10" customFormat="1" ht="19.899999999999999" customHeight="1">
      <c r="B68" s="147"/>
      <c r="C68" s="98"/>
      <c r="D68" s="148" t="s">
        <v>128</v>
      </c>
      <c r="E68" s="149"/>
      <c r="F68" s="149"/>
      <c r="G68" s="149"/>
      <c r="H68" s="149"/>
      <c r="I68" s="149"/>
      <c r="J68" s="150">
        <f>J154</f>
        <v>0</v>
      </c>
      <c r="K68" s="98"/>
      <c r="L68" s="151"/>
    </row>
    <row r="69" spans="1:31" s="10" customFormat="1" ht="19.899999999999999" customHeight="1">
      <c r="B69" s="147"/>
      <c r="C69" s="98"/>
      <c r="D69" s="148" t="s">
        <v>129</v>
      </c>
      <c r="E69" s="149"/>
      <c r="F69" s="149"/>
      <c r="G69" s="149"/>
      <c r="H69" s="149"/>
      <c r="I69" s="149"/>
      <c r="J69" s="150">
        <f>J161</f>
        <v>0</v>
      </c>
      <c r="K69" s="98"/>
      <c r="L69" s="151"/>
    </row>
    <row r="70" spans="1:31" s="10" customFormat="1" ht="19.899999999999999" customHeight="1">
      <c r="B70" s="147"/>
      <c r="C70" s="98"/>
      <c r="D70" s="148" t="s">
        <v>130</v>
      </c>
      <c r="E70" s="149"/>
      <c r="F70" s="149"/>
      <c r="G70" s="149"/>
      <c r="H70" s="149"/>
      <c r="I70" s="149"/>
      <c r="J70" s="150">
        <f>J173</f>
        <v>0</v>
      </c>
      <c r="K70" s="98"/>
      <c r="L70" s="151"/>
    </row>
    <row r="71" spans="1:31" s="10" customFormat="1" ht="19.899999999999999" customHeight="1">
      <c r="B71" s="147"/>
      <c r="C71" s="98"/>
      <c r="D71" s="148" t="s">
        <v>1039</v>
      </c>
      <c r="E71" s="149"/>
      <c r="F71" s="149"/>
      <c r="G71" s="149"/>
      <c r="H71" s="149"/>
      <c r="I71" s="149"/>
      <c r="J71" s="150">
        <f>J177</f>
        <v>0</v>
      </c>
      <c r="K71" s="98"/>
      <c r="L71" s="151"/>
    </row>
    <row r="72" spans="1:31" s="10" customFormat="1" ht="19.899999999999999" customHeight="1">
      <c r="B72" s="147"/>
      <c r="C72" s="98"/>
      <c r="D72" s="148" t="s">
        <v>135</v>
      </c>
      <c r="E72" s="149"/>
      <c r="F72" s="149"/>
      <c r="G72" s="149"/>
      <c r="H72" s="149"/>
      <c r="I72" s="149"/>
      <c r="J72" s="150">
        <f>J194</f>
        <v>0</v>
      </c>
      <c r="K72" s="98"/>
      <c r="L72" s="151"/>
    </row>
    <row r="73" spans="1:31" s="10" customFormat="1" ht="19.899999999999999" customHeight="1">
      <c r="B73" s="147"/>
      <c r="C73" s="98"/>
      <c r="D73" s="148" t="s">
        <v>137</v>
      </c>
      <c r="E73" s="149"/>
      <c r="F73" s="149"/>
      <c r="G73" s="149"/>
      <c r="H73" s="149"/>
      <c r="I73" s="149"/>
      <c r="J73" s="150">
        <f>J208</f>
        <v>0</v>
      </c>
      <c r="K73" s="98"/>
      <c r="L73" s="151"/>
    </row>
    <row r="74" spans="1:31" s="10" customFormat="1" ht="19.899999999999999" customHeight="1">
      <c r="B74" s="147"/>
      <c r="C74" s="98"/>
      <c r="D74" s="148" t="s">
        <v>139</v>
      </c>
      <c r="E74" s="149"/>
      <c r="F74" s="149"/>
      <c r="G74" s="149"/>
      <c r="H74" s="149"/>
      <c r="I74" s="149"/>
      <c r="J74" s="150">
        <f>J226</f>
        <v>0</v>
      </c>
      <c r="K74" s="98"/>
      <c r="L74" s="151"/>
    </row>
    <row r="75" spans="1:31" s="10" customFormat="1" ht="19.899999999999999" customHeight="1">
      <c r="B75" s="147"/>
      <c r="C75" s="98"/>
      <c r="D75" s="148" t="s">
        <v>140</v>
      </c>
      <c r="E75" s="149"/>
      <c r="F75" s="149"/>
      <c r="G75" s="149"/>
      <c r="H75" s="149"/>
      <c r="I75" s="149"/>
      <c r="J75" s="150">
        <f>J246</f>
        <v>0</v>
      </c>
      <c r="K75" s="98"/>
      <c r="L75" s="151"/>
    </row>
    <row r="76" spans="1:31" s="10" customFormat="1" ht="19.899999999999999" customHeight="1">
      <c r="B76" s="147"/>
      <c r="C76" s="98"/>
      <c r="D76" s="148" t="s">
        <v>1854</v>
      </c>
      <c r="E76" s="149"/>
      <c r="F76" s="149"/>
      <c r="G76" s="149"/>
      <c r="H76" s="149"/>
      <c r="I76" s="149"/>
      <c r="J76" s="150">
        <f>J277</f>
        <v>0</v>
      </c>
      <c r="K76" s="98"/>
      <c r="L76" s="151"/>
    </row>
    <row r="77" spans="1:31" s="2" customFormat="1" ht="21.75" customHeight="1">
      <c r="A77" s="35"/>
      <c r="B77" s="36"/>
      <c r="C77" s="37"/>
      <c r="D77" s="37"/>
      <c r="E77" s="37"/>
      <c r="F77" s="37"/>
      <c r="G77" s="37"/>
      <c r="H77" s="37"/>
      <c r="I77" s="37"/>
      <c r="J77" s="37"/>
      <c r="K77" s="37"/>
      <c r="L77" s="114"/>
      <c r="S77" s="35"/>
      <c r="T77" s="35"/>
      <c r="U77" s="35"/>
      <c r="V77" s="35"/>
      <c r="W77" s="35"/>
      <c r="X77" s="35"/>
      <c r="Y77" s="35"/>
      <c r="Z77" s="35"/>
      <c r="AA77" s="35"/>
      <c r="AB77" s="35"/>
      <c r="AC77" s="35"/>
      <c r="AD77" s="35"/>
      <c r="AE77" s="35"/>
    </row>
    <row r="78" spans="1:31" s="2" customFormat="1" ht="6.95" customHeight="1">
      <c r="A78" s="35"/>
      <c r="B78" s="48"/>
      <c r="C78" s="49"/>
      <c r="D78" s="49"/>
      <c r="E78" s="49"/>
      <c r="F78" s="49"/>
      <c r="G78" s="49"/>
      <c r="H78" s="49"/>
      <c r="I78" s="49"/>
      <c r="J78" s="49"/>
      <c r="K78" s="49"/>
      <c r="L78" s="114"/>
      <c r="S78" s="35"/>
      <c r="T78" s="35"/>
      <c r="U78" s="35"/>
      <c r="V78" s="35"/>
      <c r="W78" s="35"/>
      <c r="X78" s="35"/>
      <c r="Y78" s="35"/>
      <c r="Z78" s="35"/>
      <c r="AA78" s="35"/>
      <c r="AB78" s="35"/>
      <c r="AC78" s="35"/>
      <c r="AD78" s="35"/>
      <c r="AE78" s="35"/>
    </row>
    <row r="82" spans="1:63" s="2" customFormat="1" ht="6.95" customHeight="1">
      <c r="A82" s="35"/>
      <c r="B82" s="50"/>
      <c r="C82" s="51"/>
      <c r="D82" s="51"/>
      <c r="E82" s="51"/>
      <c r="F82" s="51"/>
      <c r="G82" s="51"/>
      <c r="H82" s="51"/>
      <c r="I82" s="51"/>
      <c r="J82" s="51"/>
      <c r="K82" s="51"/>
      <c r="L82" s="114"/>
      <c r="S82" s="35"/>
      <c r="T82" s="35"/>
      <c r="U82" s="35"/>
      <c r="V82" s="35"/>
      <c r="W82" s="35"/>
      <c r="X82" s="35"/>
      <c r="Y82" s="35"/>
      <c r="Z82" s="35"/>
      <c r="AA82" s="35"/>
      <c r="AB82" s="35"/>
      <c r="AC82" s="35"/>
      <c r="AD82" s="35"/>
      <c r="AE82" s="35"/>
    </row>
    <row r="83" spans="1:63" s="2" customFormat="1" ht="24.95" customHeight="1">
      <c r="A83" s="35"/>
      <c r="B83" s="36"/>
      <c r="C83" s="24" t="s">
        <v>144</v>
      </c>
      <c r="D83" s="37"/>
      <c r="E83" s="37"/>
      <c r="F83" s="37"/>
      <c r="G83" s="37"/>
      <c r="H83" s="37"/>
      <c r="I83" s="37"/>
      <c r="J83" s="37"/>
      <c r="K83" s="37"/>
      <c r="L83" s="114"/>
      <c r="S83" s="35"/>
      <c r="T83" s="35"/>
      <c r="U83" s="35"/>
      <c r="V83" s="35"/>
      <c r="W83" s="35"/>
      <c r="X83" s="35"/>
      <c r="Y83" s="35"/>
      <c r="Z83" s="35"/>
      <c r="AA83" s="35"/>
      <c r="AB83" s="35"/>
      <c r="AC83" s="35"/>
      <c r="AD83" s="35"/>
      <c r="AE83" s="35"/>
    </row>
    <row r="84" spans="1:63" s="2" customFormat="1" ht="6.95" customHeight="1">
      <c r="A84" s="35"/>
      <c r="B84" s="36"/>
      <c r="C84" s="37"/>
      <c r="D84" s="37"/>
      <c r="E84" s="37"/>
      <c r="F84" s="37"/>
      <c r="G84" s="37"/>
      <c r="H84" s="37"/>
      <c r="I84" s="37"/>
      <c r="J84" s="37"/>
      <c r="K84" s="37"/>
      <c r="L84" s="114"/>
      <c r="S84" s="35"/>
      <c r="T84" s="35"/>
      <c r="U84" s="35"/>
      <c r="V84" s="35"/>
      <c r="W84" s="35"/>
      <c r="X84" s="35"/>
      <c r="Y84" s="35"/>
      <c r="Z84" s="35"/>
      <c r="AA84" s="35"/>
      <c r="AB84" s="35"/>
      <c r="AC84" s="35"/>
      <c r="AD84" s="35"/>
      <c r="AE84" s="35"/>
    </row>
    <row r="85" spans="1:63" s="2" customFormat="1" ht="12" customHeight="1">
      <c r="A85" s="35"/>
      <c r="B85" s="36"/>
      <c r="C85" s="30" t="s">
        <v>16</v>
      </c>
      <c r="D85" s="37"/>
      <c r="E85" s="37"/>
      <c r="F85" s="37"/>
      <c r="G85" s="37"/>
      <c r="H85" s="37"/>
      <c r="I85" s="37"/>
      <c r="J85" s="37"/>
      <c r="K85" s="37"/>
      <c r="L85" s="114"/>
      <c r="S85" s="35"/>
      <c r="T85" s="35"/>
      <c r="U85" s="35"/>
      <c r="V85" s="35"/>
      <c r="W85" s="35"/>
      <c r="X85" s="35"/>
      <c r="Y85" s="35"/>
      <c r="Z85" s="35"/>
      <c r="AA85" s="35"/>
      <c r="AB85" s="35"/>
      <c r="AC85" s="35"/>
      <c r="AD85" s="35"/>
      <c r="AE85" s="35"/>
    </row>
    <row r="86" spans="1:63" s="2" customFormat="1" ht="16.5" customHeight="1">
      <c r="A86" s="35"/>
      <c r="B86" s="36"/>
      <c r="C86" s="37"/>
      <c r="D86" s="37"/>
      <c r="E86" s="387" t="str">
        <f>E7</f>
        <v>Olomouc - Nová ulice ON - oprava</v>
      </c>
      <c r="F86" s="388"/>
      <c r="G86" s="388"/>
      <c r="H86" s="388"/>
      <c r="I86" s="37"/>
      <c r="J86" s="37"/>
      <c r="K86" s="37"/>
      <c r="L86" s="114"/>
      <c r="S86" s="35"/>
      <c r="T86" s="35"/>
      <c r="U86" s="35"/>
      <c r="V86" s="35"/>
      <c r="W86" s="35"/>
      <c r="X86" s="35"/>
      <c r="Y86" s="35"/>
      <c r="Z86" s="35"/>
      <c r="AA86" s="35"/>
      <c r="AB86" s="35"/>
      <c r="AC86" s="35"/>
      <c r="AD86" s="35"/>
      <c r="AE86" s="35"/>
    </row>
    <row r="87" spans="1:63" s="2" customFormat="1" ht="12" customHeight="1">
      <c r="A87" s="35"/>
      <c r="B87" s="36"/>
      <c r="C87" s="30" t="s">
        <v>105</v>
      </c>
      <c r="D87" s="37"/>
      <c r="E87" s="37"/>
      <c r="F87" s="37"/>
      <c r="G87" s="37"/>
      <c r="H87" s="37"/>
      <c r="I87" s="37"/>
      <c r="J87" s="37"/>
      <c r="K87" s="37"/>
      <c r="L87" s="114"/>
      <c r="S87" s="35"/>
      <c r="T87" s="35"/>
      <c r="U87" s="35"/>
      <c r="V87" s="35"/>
      <c r="W87" s="35"/>
      <c r="X87" s="35"/>
      <c r="Y87" s="35"/>
      <c r="Z87" s="35"/>
      <c r="AA87" s="35"/>
      <c r="AB87" s="35"/>
      <c r="AC87" s="35"/>
      <c r="AD87" s="35"/>
      <c r="AE87" s="35"/>
    </row>
    <row r="88" spans="1:63" s="2" customFormat="1" ht="16.5" customHeight="1">
      <c r="A88" s="35"/>
      <c r="B88" s="36"/>
      <c r="C88" s="37"/>
      <c r="D88" s="37"/>
      <c r="E88" s="336" t="str">
        <f>E9</f>
        <v>SO03 - bytová jednotka</v>
      </c>
      <c r="F88" s="389"/>
      <c r="G88" s="389"/>
      <c r="H88" s="389"/>
      <c r="I88" s="37"/>
      <c r="J88" s="37"/>
      <c r="K88" s="37"/>
      <c r="L88" s="114"/>
      <c r="S88" s="35"/>
      <c r="T88" s="35"/>
      <c r="U88" s="35"/>
      <c r="V88" s="35"/>
      <c r="W88" s="35"/>
      <c r="X88" s="35"/>
      <c r="Y88" s="35"/>
      <c r="Z88" s="35"/>
      <c r="AA88" s="35"/>
      <c r="AB88" s="35"/>
      <c r="AC88" s="35"/>
      <c r="AD88" s="35"/>
      <c r="AE88" s="35"/>
    </row>
    <row r="89" spans="1:63" s="2" customFormat="1" ht="6.95" customHeight="1">
      <c r="A89" s="35"/>
      <c r="B89" s="36"/>
      <c r="C89" s="37"/>
      <c r="D89" s="37"/>
      <c r="E89" s="37"/>
      <c r="F89" s="37"/>
      <c r="G89" s="37"/>
      <c r="H89" s="37"/>
      <c r="I89" s="37"/>
      <c r="J89" s="37"/>
      <c r="K89" s="37"/>
      <c r="L89" s="114"/>
      <c r="S89" s="35"/>
      <c r="T89" s="35"/>
      <c r="U89" s="35"/>
      <c r="V89" s="35"/>
      <c r="W89" s="35"/>
      <c r="X89" s="35"/>
      <c r="Y89" s="35"/>
      <c r="Z89" s="35"/>
      <c r="AA89" s="35"/>
      <c r="AB89" s="35"/>
      <c r="AC89" s="35"/>
      <c r="AD89" s="35"/>
      <c r="AE89" s="35"/>
    </row>
    <row r="90" spans="1:63" s="2" customFormat="1" ht="12" customHeight="1">
      <c r="A90" s="35"/>
      <c r="B90" s="36"/>
      <c r="C90" s="30" t="s">
        <v>21</v>
      </c>
      <c r="D90" s="37"/>
      <c r="E90" s="37"/>
      <c r="F90" s="28" t="str">
        <f>F12</f>
        <v xml:space="preserve"> </v>
      </c>
      <c r="G90" s="37"/>
      <c r="H90" s="37"/>
      <c r="I90" s="30" t="s">
        <v>23</v>
      </c>
      <c r="J90" s="60">
        <f>IF(J12="","",J12)</f>
        <v>0</v>
      </c>
      <c r="K90" s="37"/>
      <c r="L90" s="114"/>
      <c r="S90" s="35"/>
      <c r="T90" s="35"/>
      <c r="U90" s="35"/>
      <c r="V90" s="35"/>
      <c r="W90" s="35"/>
      <c r="X90" s="35"/>
      <c r="Y90" s="35"/>
      <c r="Z90" s="35"/>
      <c r="AA90" s="35"/>
      <c r="AB90" s="35"/>
      <c r="AC90" s="35"/>
      <c r="AD90" s="35"/>
      <c r="AE90" s="35"/>
    </row>
    <row r="91" spans="1:63" s="2" customFormat="1" ht="6.95" customHeight="1">
      <c r="A91" s="35"/>
      <c r="B91" s="36"/>
      <c r="C91" s="37"/>
      <c r="D91" s="37"/>
      <c r="E91" s="37"/>
      <c r="F91" s="37"/>
      <c r="G91" s="37"/>
      <c r="H91" s="37"/>
      <c r="I91" s="37"/>
      <c r="J91" s="37"/>
      <c r="K91" s="37"/>
      <c r="L91" s="114"/>
      <c r="S91" s="35"/>
      <c r="T91" s="35"/>
      <c r="U91" s="35"/>
      <c r="V91" s="35"/>
      <c r="W91" s="35"/>
      <c r="X91" s="35"/>
      <c r="Y91" s="35"/>
      <c r="Z91" s="35"/>
      <c r="AA91" s="35"/>
      <c r="AB91" s="35"/>
      <c r="AC91" s="35"/>
      <c r="AD91" s="35"/>
      <c r="AE91" s="35"/>
    </row>
    <row r="92" spans="1:63" s="2" customFormat="1" ht="15.2" customHeight="1">
      <c r="A92" s="35"/>
      <c r="B92" s="36"/>
      <c r="C92" s="30" t="s">
        <v>24</v>
      </c>
      <c r="D92" s="37"/>
      <c r="E92" s="37"/>
      <c r="F92" s="28" t="str">
        <f>E15</f>
        <v xml:space="preserve"> </v>
      </c>
      <c r="G92" s="37"/>
      <c r="H92" s="37"/>
      <c r="I92" s="30" t="s">
        <v>29</v>
      </c>
      <c r="J92" s="33" t="str">
        <f>E21</f>
        <v xml:space="preserve"> </v>
      </c>
      <c r="K92" s="37"/>
      <c r="L92" s="114"/>
      <c r="S92" s="35"/>
      <c r="T92" s="35"/>
      <c r="U92" s="35"/>
      <c r="V92" s="35"/>
      <c r="W92" s="35"/>
      <c r="X92" s="35"/>
      <c r="Y92" s="35"/>
      <c r="Z92" s="35"/>
      <c r="AA92" s="35"/>
      <c r="AB92" s="35"/>
      <c r="AC92" s="35"/>
      <c r="AD92" s="35"/>
      <c r="AE92" s="35"/>
    </row>
    <row r="93" spans="1:63" s="2" customFormat="1" ht="15.2" customHeight="1">
      <c r="A93" s="35"/>
      <c r="B93" s="36"/>
      <c r="C93" s="30" t="s">
        <v>27</v>
      </c>
      <c r="D93" s="37"/>
      <c r="E93" s="37"/>
      <c r="F93" s="28" t="str">
        <f>IF(E18="","",E18)</f>
        <v>Vyplň údaj</v>
      </c>
      <c r="G93" s="37"/>
      <c r="H93" s="37"/>
      <c r="I93" s="30" t="s">
        <v>31</v>
      </c>
      <c r="J93" s="33" t="str">
        <f>E24</f>
        <v xml:space="preserve"> </v>
      </c>
      <c r="K93" s="37"/>
      <c r="L93" s="114"/>
      <c r="S93" s="35"/>
      <c r="T93" s="35"/>
      <c r="U93" s="35"/>
      <c r="V93" s="35"/>
      <c r="W93" s="35"/>
      <c r="X93" s="35"/>
      <c r="Y93" s="35"/>
      <c r="Z93" s="35"/>
      <c r="AA93" s="35"/>
      <c r="AB93" s="35"/>
      <c r="AC93" s="35"/>
      <c r="AD93" s="35"/>
      <c r="AE93" s="35"/>
    </row>
    <row r="94" spans="1:63" s="2" customFormat="1" ht="10.35" customHeight="1">
      <c r="A94" s="35"/>
      <c r="B94" s="36"/>
      <c r="C94" s="37"/>
      <c r="D94" s="37"/>
      <c r="E94" s="37"/>
      <c r="F94" s="37"/>
      <c r="G94" s="37"/>
      <c r="H94" s="37"/>
      <c r="I94" s="37"/>
      <c r="J94" s="37"/>
      <c r="K94" s="37"/>
      <c r="L94" s="114"/>
      <c r="S94" s="35"/>
      <c r="T94" s="35"/>
      <c r="U94" s="35"/>
      <c r="V94" s="35"/>
      <c r="W94" s="35"/>
      <c r="X94" s="35"/>
      <c r="Y94" s="35"/>
      <c r="Z94" s="35"/>
      <c r="AA94" s="35"/>
      <c r="AB94" s="35"/>
      <c r="AC94" s="35"/>
      <c r="AD94" s="35"/>
      <c r="AE94" s="35"/>
    </row>
    <row r="95" spans="1:63" s="11" customFormat="1" ht="29.25" customHeight="1">
      <c r="A95" s="152"/>
      <c r="B95" s="153"/>
      <c r="C95" s="154" t="s">
        <v>145</v>
      </c>
      <c r="D95" s="155" t="s">
        <v>53</v>
      </c>
      <c r="E95" s="155" t="s">
        <v>49</v>
      </c>
      <c r="F95" s="155" t="s">
        <v>50</v>
      </c>
      <c r="G95" s="155" t="s">
        <v>146</v>
      </c>
      <c r="H95" s="155" t="s">
        <v>147</v>
      </c>
      <c r="I95" s="155" t="s">
        <v>148</v>
      </c>
      <c r="J95" s="155" t="s">
        <v>111</v>
      </c>
      <c r="K95" s="156" t="s">
        <v>149</v>
      </c>
      <c r="L95" s="157"/>
      <c r="M95" s="69" t="s">
        <v>19</v>
      </c>
      <c r="N95" s="70" t="s">
        <v>38</v>
      </c>
      <c r="O95" s="70" t="s">
        <v>150</v>
      </c>
      <c r="P95" s="70" t="s">
        <v>151</v>
      </c>
      <c r="Q95" s="70" t="s">
        <v>152</v>
      </c>
      <c r="R95" s="70" t="s">
        <v>153</v>
      </c>
      <c r="S95" s="70" t="s">
        <v>154</v>
      </c>
      <c r="T95" s="71" t="s">
        <v>155</v>
      </c>
      <c r="U95" s="152"/>
      <c r="V95" s="152"/>
      <c r="W95" s="152"/>
      <c r="X95" s="152"/>
      <c r="Y95" s="152"/>
      <c r="Z95" s="152"/>
      <c r="AA95" s="152"/>
      <c r="AB95" s="152"/>
      <c r="AC95" s="152"/>
      <c r="AD95" s="152"/>
      <c r="AE95" s="152"/>
    </row>
    <row r="96" spans="1:63" s="2" customFormat="1" ht="22.9" customHeight="1">
      <c r="A96" s="35"/>
      <c r="B96" s="36"/>
      <c r="C96" s="76" t="s">
        <v>156</v>
      </c>
      <c r="D96" s="37"/>
      <c r="E96" s="37"/>
      <c r="F96" s="37"/>
      <c r="G96" s="37"/>
      <c r="H96" s="37"/>
      <c r="I96" s="37"/>
      <c r="J96" s="158">
        <f>BK96</f>
        <v>0</v>
      </c>
      <c r="K96" s="37"/>
      <c r="L96" s="40"/>
      <c r="M96" s="72"/>
      <c r="N96" s="159"/>
      <c r="O96" s="73"/>
      <c r="P96" s="160">
        <f>P97+P143</f>
        <v>0</v>
      </c>
      <c r="Q96" s="73"/>
      <c r="R96" s="160">
        <f>R97+R143</f>
        <v>13.286999010000002</v>
      </c>
      <c r="S96" s="73"/>
      <c r="T96" s="161">
        <f>T97+T143</f>
        <v>26.284645999999999</v>
      </c>
      <c r="U96" s="35"/>
      <c r="V96" s="35"/>
      <c r="W96" s="35"/>
      <c r="X96" s="35"/>
      <c r="Y96" s="35"/>
      <c r="Z96" s="35"/>
      <c r="AA96" s="35"/>
      <c r="AB96" s="35"/>
      <c r="AC96" s="35"/>
      <c r="AD96" s="35"/>
      <c r="AE96" s="35"/>
      <c r="AT96" s="18" t="s">
        <v>67</v>
      </c>
      <c r="AU96" s="18" t="s">
        <v>112</v>
      </c>
      <c r="BK96" s="162">
        <f>BK97+BK143</f>
        <v>0</v>
      </c>
    </row>
    <row r="97" spans="1:65" s="12" customFormat="1" ht="25.9" customHeight="1">
      <c r="B97" s="163"/>
      <c r="C97" s="164"/>
      <c r="D97" s="165" t="s">
        <v>67</v>
      </c>
      <c r="E97" s="166" t="s">
        <v>157</v>
      </c>
      <c r="F97" s="166" t="s">
        <v>158</v>
      </c>
      <c r="G97" s="164"/>
      <c r="H97" s="164"/>
      <c r="I97" s="167"/>
      <c r="J97" s="168">
        <f>BK97</f>
        <v>0</v>
      </c>
      <c r="K97" s="164"/>
      <c r="L97" s="169"/>
      <c r="M97" s="170"/>
      <c r="N97" s="171"/>
      <c r="O97" s="171"/>
      <c r="P97" s="172">
        <f>P98+P101+P121+P132+P141</f>
        <v>0</v>
      </c>
      <c r="Q97" s="171"/>
      <c r="R97" s="172">
        <f>R98+R101+R121+R132+R141</f>
        <v>9.1107696000000011</v>
      </c>
      <c r="S97" s="171"/>
      <c r="T97" s="173">
        <f>T98+T101+T121+T132+T141</f>
        <v>23.538</v>
      </c>
      <c r="AR97" s="174" t="s">
        <v>75</v>
      </c>
      <c r="AT97" s="175" t="s">
        <v>67</v>
      </c>
      <c r="AU97" s="175" t="s">
        <v>68</v>
      </c>
      <c r="AY97" s="174" t="s">
        <v>159</v>
      </c>
      <c r="BK97" s="176">
        <f>BK98+BK101+BK121+BK132+BK141</f>
        <v>0</v>
      </c>
    </row>
    <row r="98" spans="1:65" s="12" customFormat="1" ht="22.9" customHeight="1">
      <c r="B98" s="163"/>
      <c r="C98" s="164"/>
      <c r="D98" s="165" t="s">
        <v>67</v>
      </c>
      <c r="E98" s="177" t="s">
        <v>175</v>
      </c>
      <c r="F98" s="177" t="s">
        <v>213</v>
      </c>
      <c r="G98" s="164"/>
      <c r="H98" s="164"/>
      <c r="I98" s="167"/>
      <c r="J98" s="178">
        <f>BK98</f>
        <v>0</v>
      </c>
      <c r="K98" s="164"/>
      <c r="L98" s="169"/>
      <c r="M98" s="170"/>
      <c r="N98" s="171"/>
      <c r="O98" s="171"/>
      <c r="P98" s="172">
        <f>SUM(P99:P100)</f>
        <v>0</v>
      </c>
      <c r="Q98" s="171"/>
      <c r="R98" s="172">
        <f>SUM(R99:R100)</f>
        <v>8.8233599999999995E-2</v>
      </c>
      <c r="S98" s="171"/>
      <c r="T98" s="173">
        <f>SUM(T99:T100)</f>
        <v>0</v>
      </c>
      <c r="AR98" s="174" t="s">
        <v>75</v>
      </c>
      <c r="AT98" s="175" t="s">
        <v>67</v>
      </c>
      <c r="AU98" s="175" t="s">
        <v>75</v>
      </c>
      <c r="AY98" s="174" t="s">
        <v>159</v>
      </c>
      <c r="BK98" s="176">
        <f>SUM(BK99:BK100)</f>
        <v>0</v>
      </c>
    </row>
    <row r="99" spans="1:65" s="2" customFormat="1" ht="36">
      <c r="A99" s="35"/>
      <c r="B99" s="36"/>
      <c r="C99" s="179" t="s">
        <v>75</v>
      </c>
      <c r="D99" s="179" t="s">
        <v>161</v>
      </c>
      <c r="E99" s="180" t="s">
        <v>1855</v>
      </c>
      <c r="F99" s="181" t="s">
        <v>1856</v>
      </c>
      <c r="G99" s="182" t="s">
        <v>164</v>
      </c>
      <c r="H99" s="183">
        <v>1.68</v>
      </c>
      <c r="I99" s="184"/>
      <c r="J99" s="185">
        <f>ROUND(I99*H99,2)</f>
        <v>0</v>
      </c>
      <c r="K99" s="181" t="s">
        <v>165</v>
      </c>
      <c r="L99" s="40"/>
      <c r="M99" s="186" t="s">
        <v>19</v>
      </c>
      <c r="N99" s="187" t="s">
        <v>39</v>
      </c>
      <c r="O99" s="65"/>
      <c r="P99" s="188">
        <f>O99*H99</f>
        <v>0</v>
      </c>
      <c r="Q99" s="188">
        <v>5.2519999999999997E-2</v>
      </c>
      <c r="R99" s="188">
        <f>Q99*H99</f>
        <v>8.8233599999999995E-2</v>
      </c>
      <c r="S99" s="188">
        <v>0</v>
      </c>
      <c r="T99" s="189">
        <f>S99*H99</f>
        <v>0</v>
      </c>
      <c r="U99" s="35"/>
      <c r="V99" s="35"/>
      <c r="W99" s="35"/>
      <c r="X99" s="35"/>
      <c r="Y99" s="35"/>
      <c r="Z99" s="35"/>
      <c r="AA99" s="35"/>
      <c r="AB99" s="35"/>
      <c r="AC99" s="35"/>
      <c r="AD99" s="35"/>
      <c r="AE99" s="35"/>
      <c r="AR99" s="190" t="s">
        <v>166</v>
      </c>
      <c r="AT99" s="190" t="s">
        <v>161</v>
      </c>
      <c r="AU99" s="190" t="s">
        <v>77</v>
      </c>
      <c r="AY99" s="18" t="s">
        <v>159</v>
      </c>
      <c r="BE99" s="191">
        <f>IF(N99="základní",J99,0)</f>
        <v>0</v>
      </c>
      <c r="BF99" s="191">
        <f>IF(N99="snížená",J99,0)</f>
        <v>0</v>
      </c>
      <c r="BG99" s="191">
        <f>IF(N99="zákl. přenesená",J99,0)</f>
        <v>0</v>
      </c>
      <c r="BH99" s="191">
        <f>IF(N99="sníž. přenesená",J99,0)</f>
        <v>0</v>
      </c>
      <c r="BI99" s="191">
        <f>IF(N99="nulová",J99,0)</f>
        <v>0</v>
      </c>
      <c r="BJ99" s="18" t="s">
        <v>75</v>
      </c>
      <c r="BK99" s="191">
        <f>ROUND(I99*H99,2)</f>
        <v>0</v>
      </c>
      <c r="BL99" s="18" t="s">
        <v>166</v>
      </c>
      <c r="BM99" s="190" t="s">
        <v>1857</v>
      </c>
    </row>
    <row r="100" spans="1:65" s="13" customFormat="1" ht="11.25">
      <c r="B100" s="192"/>
      <c r="C100" s="193"/>
      <c r="D100" s="194" t="s">
        <v>168</v>
      </c>
      <c r="E100" s="195" t="s">
        <v>19</v>
      </c>
      <c r="F100" s="196" t="s">
        <v>1858</v>
      </c>
      <c r="G100" s="193"/>
      <c r="H100" s="197">
        <v>1.68</v>
      </c>
      <c r="I100" s="198"/>
      <c r="J100" s="193"/>
      <c r="K100" s="193"/>
      <c r="L100" s="199"/>
      <c r="M100" s="200"/>
      <c r="N100" s="201"/>
      <c r="O100" s="201"/>
      <c r="P100" s="201"/>
      <c r="Q100" s="201"/>
      <c r="R100" s="201"/>
      <c r="S100" s="201"/>
      <c r="T100" s="202"/>
      <c r="AT100" s="203" t="s">
        <v>168</v>
      </c>
      <c r="AU100" s="203" t="s">
        <v>77</v>
      </c>
      <c r="AV100" s="13" t="s">
        <v>77</v>
      </c>
      <c r="AW100" s="13" t="s">
        <v>30</v>
      </c>
      <c r="AX100" s="13" t="s">
        <v>75</v>
      </c>
      <c r="AY100" s="203" t="s">
        <v>159</v>
      </c>
    </row>
    <row r="101" spans="1:65" s="12" customFormat="1" ht="22.9" customHeight="1">
      <c r="B101" s="163"/>
      <c r="C101" s="164"/>
      <c r="D101" s="165" t="s">
        <v>67</v>
      </c>
      <c r="E101" s="177" t="s">
        <v>190</v>
      </c>
      <c r="F101" s="177" t="s">
        <v>265</v>
      </c>
      <c r="G101" s="164"/>
      <c r="H101" s="164"/>
      <c r="I101" s="167"/>
      <c r="J101" s="178">
        <f>BK101</f>
        <v>0</v>
      </c>
      <c r="K101" s="164"/>
      <c r="L101" s="169"/>
      <c r="M101" s="170"/>
      <c r="N101" s="171"/>
      <c r="O101" s="171"/>
      <c r="P101" s="172">
        <f>SUM(P102:P120)</f>
        <v>0</v>
      </c>
      <c r="Q101" s="171"/>
      <c r="R101" s="172">
        <f>SUM(R102:R120)</f>
        <v>9.0225360000000006</v>
      </c>
      <c r="S101" s="171"/>
      <c r="T101" s="173">
        <f>SUM(T102:T120)</f>
        <v>0</v>
      </c>
      <c r="AR101" s="174" t="s">
        <v>75</v>
      </c>
      <c r="AT101" s="175" t="s">
        <v>67</v>
      </c>
      <c r="AU101" s="175" t="s">
        <v>75</v>
      </c>
      <c r="AY101" s="174" t="s">
        <v>159</v>
      </c>
      <c r="BK101" s="176">
        <f>SUM(BK102:BK120)</f>
        <v>0</v>
      </c>
    </row>
    <row r="102" spans="1:65" s="2" customFormat="1" ht="36">
      <c r="A102" s="35"/>
      <c r="B102" s="36"/>
      <c r="C102" s="179" t="s">
        <v>77</v>
      </c>
      <c r="D102" s="179" t="s">
        <v>161</v>
      </c>
      <c r="E102" s="180" t="s">
        <v>280</v>
      </c>
      <c r="F102" s="181" t="s">
        <v>281</v>
      </c>
      <c r="G102" s="182" t="s">
        <v>164</v>
      </c>
      <c r="H102" s="183">
        <v>234.6</v>
      </c>
      <c r="I102" s="184"/>
      <c r="J102" s="185">
        <f>ROUND(I102*H102,2)</f>
        <v>0</v>
      </c>
      <c r="K102" s="181" t="s">
        <v>165</v>
      </c>
      <c r="L102" s="40"/>
      <c r="M102" s="186" t="s">
        <v>19</v>
      </c>
      <c r="N102" s="187" t="s">
        <v>39</v>
      </c>
      <c r="O102" s="65"/>
      <c r="P102" s="188">
        <f>O102*H102</f>
        <v>0</v>
      </c>
      <c r="Q102" s="188">
        <v>4.3800000000000002E-3</v>
      </c>
      <c r="R102" s="188">
        <f>Q102*H102</f>
        <v>1.0275480000000001</v>
      </c>
      <c r="S102" s="188">
        <v>0</v>
      </c>
      <c r="T102" s="189">
        <f>S102*H102</f>
        <v>0</v>
      </c>
      <c r="U102" s="35"/>
      <c r="V102" s="35"/>
      <c r="W102" s="35"/>
      <c r="X102" s="35"/>
      <c r="Y102" s="35"/>
      <c r="Z102" s="35"/>
      <c r="AA102" s="35"/>
      <c r="AB102" s="35"/>
      <c r="AC102" s="35"/>
      <c r="AD102" s="35"/>
      <c r="AE102" s="35"/>
      <c r="AR102" s="190" t="s">
        <v>166</v>
      </c>
      <c r="AT102" s="190" t="s">
        <v>161</v>
      </c>
      <c r="AU102" s="190" t="s">
        <v>77</v>
      </c>
      <c r="AY102" s="18" t="s">
        <v>159</v>
      </c>
      <c r="BE102" s="191">
        <f>IF(N102="základní",J102,0)</f>
        <v>0</v>
      </c>
      <c r="BF102" s="191">
        <f>IF(N102="snížená",J102,0)</f>
        <v>0</v>
      </c>
      <c r="BG102" s="191">
        <f>IF(N102="zákl. přenesená",J102,0)</f>
        <v>0</v>
      </c>
      <c r="BH102" s="191">
        <f>IF(N102="sníž. přenesená",J102,0)</f>
        <v>0</v>
      </c>
      <c r="BI102" s="191">
        <f>IF(N102="nulová",J102,0)</f>
        <v>0</v>
      </c>
      <c r="BJ102" s="18" t="s">
        <v>75</v>
      </c>
      <c r="BK102" s="191">
        <f>ROUND(I102*H102,2)</f>
        <v>0</v>
      </c>
      <c r="BL102" s="18" t="s">
        <v>166</v>
      </c>
      <c r="BM102" s="190" t="s">
        <v>1859</v>
      </c>
    </row>
    <row r="103" spans="1:65" s="13" customFormat="1" ht="11.25">
      <c r="B103" s="192"/>
      <c r="C103" s="193"/>
      <c r="D103" s="194" t="s">
        <v>168</v>
      </c>
      <c r="E103" s="195" t="s">
        <v>19</v>
      </c>
      <c r="F103" s="196" t="s">
        <v>1860</v>
      </c>
      <c r="G103" s="193"/>
      <c r="H103" s="197">
        <v>34.5</v>
      </c>
      <c r="I103" s="198"/>
      <c r="J103" s="193"/>
      <c r="K103" s="193"/>
      <c r="L103" s="199"/>
      <c r="M103" s="200"/>
      <c r="N103" s="201"/>
      <c r="O103" s="201"/>
      <c r="P103" s="201"/>
      <c r="Q103" s="201"/>
      <c r="R103" s="201"/>
      <c r="S103" s="201"/>
      <c r="T103" s="202"/>
      <c r="AT103" s="203" t="s">
        <v>168</v>
      </c>
      <c r="AU103" s="203" t="s">
        <v>77</v>
      </c>
      <c r="AV103" s="13" t="s">
        <v>77</v>
      </c>
      <c r="AW103" s="13" t="s">
        <v>30</v>
      </c>
      <c r="AX103" s="13" t="s">
        <v>68</v>
      </c>
      <c r="AY103" s="203" t="s">
        <v>159</v>
      </c>
    </row>
    <row r="104" spans="1:65" s="13" customFormat="1" ht="11.25">
      <c r="B104" s="192"/>
      <c r="C104" s="193"/>
      <c r="D104" s="194" t="s">
        <v>168</v>
      </c>
      <c r="E104" s="195" t="s">
        <v>19</v>
      </c>
      <c r="F104" s="196" t="s">
        <v>1861</v>
      </c>
      <c r="G104" s="193"/>
      <c r="H104" s="197">
        <v>53.4</v>
      </c>
      <c r="I104" s="198"/>
      <c r="J104" s="193"/>
      <c r="K104" s="193"/>
      <c r="L104" s="199"/>
      <c r="M104" s="200"/>
      <c r="N104" s="201"/>
      <c r="O104" s="201"/>
      <c r="P104" s="201"/>
      <c r="Q104" s="201"/>
      <c r="R104" s="201"/>
      <c r="S104" s="201"/>
      <c r="T104" s="202"/>
      <c r="AT104" s="203" t="s">
        <v>168</v>
      </c>
      <c r="AU104" s="203" t="s">
        <v>77</v>
      </c>
      <c r="AV104" s="13" t="s">
        <v>77</v>
      </c>
      <c r="AW104" s="13" t="s">
        <v>30</v>
      </c>
      <c r="AX104" s="13" t="s">
        <v>68</v>
      </c>
      <c r="AY104" s="203" t="s">
        <v>159</v>
      </c>
    </row>
    <row r="105" spans="1:65" s="13" customFormat="1" ht="11.25">
      <c r="B105" s="192"/>
      <c r="C105" s="193"/>
      <c r="D105" s="194" t="s">
        <v>168</v>
      </c>
      <c r="E105" s="195" t="s">
        <v>19</v>
      </c>
      <c r="F105" s="196" t="s">
        <v>1862</v>
      </c>
      <c r="G105" s="193"/>
      <c r="H105" s="197">
        <v>41.7</v>
      </c>
      <c r="I105" s="198"/>
      <c r="J105" s="193"/>
      <c r="K105" s="193"/>
      <c r="L105" s="199"/>
      <c r="M105" s="200"/>
      <c r="N105" s="201"/>
      <c r="O105" s="201"/>
      <c r="P105" s="201"/>
      <c r="Q105" s="201"/>
      <c r="R105" s="201"/>
      <c r="S105" s="201"/>
      <c r="T105" s="202"/>
      <c r="AT105" s="203" t="s">
        <v>168</v>
      </c>
      <c r="AU105" s="203" t="s">
        <v>77</v>
      </c>
      <c r="AV105" s="13" t="s">
        <v>77</v>
      </c>
      <c r="AW105" s="13" t="s">
        <v>30</v>
      </c>
      <c r="AX105" s="13" t="s">
        <v>68</v>
      </c>
      <c r="AY105" s="203" t="s">
        <v>159</v>
      </c>
    </row>
    <row r="106" spans="1:65" s="13" customFormat="1" ht="11.25">
      <c r="B106" s="192"/>
      <c r="C106" s="193"/>
      <c r="D106" s="194" t="s">
        <v>168</v>
      </c>
      <c r="E106" s="195" t="s">
        <v>19</v>
      </c>
      <c r="F106" s="196" t="s">
        <v>1863</v>
      </c>
      <c r="G106" s="193"/>
      <c r="H106" s="197">
        <v>57</v>
      </c>
      <c r="I106" s="198"/>
      <c r="J106" s="193"/>
      <c r="K106" s="193"/>
      <c r="L106" s="199"/>
      <c r="M106" s="200"/>
      <c r="N106" s="201"/>
      <c r="O106" s="201"/>
      <c r="P106" s="201"/>
      <c r="Q106" s="201"/>
      <c r="R106" s="201"/>
      <c r="S106" s="201"/>
      <c r="T106" s="202"/>
      <c r="AT106" s="203" t="s">
        <v>168</v>
      </c>
      <c r="AU106" s="203" t="s">
        <v>77</v>
      </c>
      <c r="AV106" s="13" t="s">
        <v>77</v>
      </c>
      <c r="AW106" s="13" t="s">
        <v>30</v>
      </c>
      <c r="AX106" s="13" t="s">
        <v>68</v>
      </c>
      <c r="AY106" s="203" t="s">
        <v>159</v>
      </c>
    </row>
    <row r="107" spans="1:65" s="13" customFormat="1" ht="11.25">
      <c r="B107" s="192"/>
      <c r="C107" s="193"/>
      <c r="D107" s="194" t="s">
        <v>168</v>
      </c>
      <c r="E107" s="195" t="s">
        <v>19</v>
      </c>
      <c r="F107" s="196" t="s">
        <v>1864</v>
      </c>
      <c r="G107" s="193"/>
      <c r="H107" s="197">
        <v>48</v>
      </c>
      <c r="I107" s="198"/>
      <c r="J107" s="193"/>
      <c r="K107" s="193"/>
      <c r="L107" s="199"/>
      <c r="M107" s="200"/>
      <c r="N107" s="201"/>
      <c r="O107" s="201"/>
      <c r="P107" s="201"/>
      <c r="Q107" s="201"/>
      <c r="R107" s="201"/>
      <c r="S107" s="201"/>
      <c r="T107" s="202"/>
      <c r="AT107" s="203" t="s">
        <v>168</v>
      </c>
      <c r="AU107" s="203" t="s">
        <v>77</v>
      </c>
      <c r="AV107" s="13" t="s">
        <v>77</v>
      </c>
      <c r="AW107" s="13" t="s">
        <v>30</v>
      </c>
      <c r="AX107" s="13" t="s">
        <v>68</v>
      </c>
      <c r="AY107" s="203" t="s">
        <v>159</v>
      </c>
    </row>
    <row r="108" spans="1:65" s="14" customFormat="1" ht="11.25">
      <c r="B108" s="204"/>
      <c r="C108" s="205"/>
      <c r="D108" s="194" t="s">
        <v>168</v>
      </c>
      <c r="E108" s="206" t="s">
        <v>19</v>
      </c>
      <c r="F108" s="207" t="s">
        <v>171</v>
      </c>
      <c r="G108" s="205"/>
      <c r="H108" s="208">
        <v>234.6</v>
      </c>
      <c r="I108" s="209"/>
      <c r="J108" s="205"/>
      <c r="K108" s="205"/>
      <c r="L108" s="210"/>
      <c r="M108" s="211"/>
      <c r="N108" s="212"/>
      <c r="O108" s="212"/>
      <c r="P108" s="212"/>
      <c r="Q108" s="212"/>
      <c r="R108" s="212"/>
      <c r="S108" s="212"/>
      <c r="T108" s="213"/>
      <c r="AT108" s="214" t="s">
        <v>168</v>
      </c>
      <c r="AU108" s="214" t="s">
        <v>77</v>
      </c>
      <c r="AV108" s="14" t="s">
        <v>166</v>
      </c>
      <c r="AW108" s="14" t="s">
        <v>30</v>
      </c>
      <c r="AX108" s="14" t="s">
        <v>75</v>
      </c>
      <c r="AY108" s="214" t="s">
        <v>159</v>
      </c>
    </row>
    <row r="109" spans="1:65" s="2" customFormat="1" ht="44.25" customHeight="1">
      <c r="A109" s="35"/>
      <c r="B109" s="36"/>
      <c r="C109" s="179" t="s">
        <v>175</v>
      </c>
      <c r="D109" s="179" t="s">
        <v>161</v>
      </c>
      <c r="E109" s="180" t="s">
        <v>1865</v>
      </c>
      <c r="F109" s="181" t="s">
        <v>1866</v>
      </c>
      <c r="G109" s="182" t="s">
        <v>164</v>
      </c>
      <c r="H109" s="183">
        <v>234.6</v>
      </c>
      <c r="I109" s="184"/>
      <c r="J109" s="185">
        <f>ROUND(I109*H109,2)</f>
        <v>0</v>
      </c>
      <c r="K109" s="181" t="s">
        <v>165</v>
      </c>
      <c r="L109" s="40"/>
      <c r="M109" s="186" t="s">
        <v>19</v>
      </c>
      <c r="N109" s="187" t="s">
        <v>39</v>
      </c>
      <c r="O109" s="65"/>
      <c r="P109" s="188">
        <f>O109*H109</f>
        <v>0</v>
      </c>
      <c r="Q109" s="188">
        <v>1.8380000000000001E-2</v>
      </c>
      <c r="R109" s="188">
        <f>Q109*H109</f>
        <v>4.3119480000000001</v>
      </c>
      <c r="S109" s="188">
        <v>0</v>
      </c>
      <c r="T109" s="189">
        <f>S109*H109</f>
        <v>0</v>
      </c>
      <c r="U109" s="35"/>
      <c r="V109" s="35"/>
      <c r="W109" s="35"/>
      <c r="X109" s="35"/>
      <c r="Y109" s="35"/>
      <c r="Z109" s="35"/>
      <c r="AA109" s="35"/>
      <c r="AB109" s="35"/>
      <c r="AC109" s="35"/>
      <c r="AD109" s="35"/>
      <c r="AE109" s="35"/>
      <c r="AR109" s="190" t="s">
        <v>166</v>
      </c>
      <c r="AT109" s="190" t="s">
        <v>161</v>
      </c>
      <c r="AU109" s="190" t="s">
        <v>77</v>
      </c>
      <c r="AY109" s="18" t="s">
        <v>159</v>
      </c>
      <c r="BE109" s="191">
        <f>IF(N109="základní",J109,0)</f>
        <v>0</v>
      </c>
      <c r="BF109" s="191">
        <f>IF(N109="snížená",J109,0)</f>
        <v>0</v>
      </c>
      <c r="BG109" s="191">
        <f>IF(N109="zákl. přenesená",J109,0)</f>
        <v>0</v>
      </c>
      <c r="BH109" s="191">
        <f>IF(N109="sníž. přenesená",J109,0)</f>
        <v>0</v>
      </c>
      <c r="BI109" s="191">
        <f>IF(N109="nulová",J109,0)</f>
        <v>0</v>
      </c>
      <c r="BJ109" s="18" t="s">
        <v>75</v>
      </c>
      <c r="BK109" s="191">
        <f>ROUND(I109*H109,2)</f>
        <v>0</v>
      </c>
      <c r="BL109" s="18" t="s">
        <v>166</v>
      </c>
      <c r="BM109" s="190" t="s">
        <v>1867</v>
      </c>
    </row>
    <row r="110" spans="1:65" s="13" customFormat="1" ht="11.25">
      <c r="B110" s="192"/>
      <c r="C110" s="193"/>
      <c r="D110" s="194" t="s">
        <v>168</v>
      </c>
      <c r="E110" s="195" t="s">
        <v>19</v>
      </c>
      <c r="F110" s="196" t="s">
        <v>1860</v>
      </c>
      <c r="G110" s="193"/>
      <c r="H110" s="197">
        <v>34.5</v>
      </c>
      <c r="I110" s="198"/>
      <c r="J110" s="193"/>
      <c r="K110" s="193"/>
      <c r="L110" s="199"/>
      <c r="M110" s="200"/>
      <c r="N110" s="201"/>
      <c r="O110" s="201"/>
      <c r="P110" s="201"/>
      <c r="Q110" s="201"/>
      <c r="R110" s="201"/>
      <c r="S110" s="201"/>
      <c r="T110" s="202"/>
      <c r="AT110" s="203" t="s">
        <v>168</v>
      </c>
      <c r="AU110" s="203" t="s">
        <v>77</v>
      </c>
      <c r="AV110" s="13" t="s">
        <v>77</v>
      </c>
      <c r="AW110" s="13" t="s">
        <v>30</v>
      </c>
      <c r="AX110" s="13" t="s">
        <v>68</v>
      </c>
      <c r="AY110" s="203" t="s">
        <v>159</v>
      </c>
    </row>
    <row r="111" spans="1:65" s="13" customFormat="1" ht="11.25">
      <c r="B111" s="192"/>
      <c r="C111" s="193"/>
      <c r="D111" s="194" t="s">
        <v>168</v>
      </c>
      <c r="E111" s="195" t="s">
        <v>19</v>
      </c>
      <c r="F111" s="196" t="s">
        <v>1861</v>
      </c>
      <c r="G111" s="193"/>
      <c r="H111" s="197">
        <v>53.4</v>
      </c>
      <c r="I111" s="198"/>
      <c r="J111" s="193"/>
      <c r="K111" s="193"/>
      <c r="L111" s="199"/>
      <c r="M111" s="200"/>
      <c r="N111" s="201"/>
      <c r="O111" s="201"/>
      <c r="P111" s="201"/>
      <c r="Q111" s="201"/>
      <c r="R111" s="201"/>
      <c r="S111" s="201"/>
      <c r="T111" s="202"/>
      <c r="AT111" s="203" t="s">
        <v>168</v>
      </c>
      <c r="AU111" s="203" t="s">
        <v>77</v>
      </c>
      <c r="AV111" s="13" t="s">
        <v>77</v>
      </c>
      <c r="AW111" s="13" t="s">
        <v>30</v>
      </c>
      <c r="AX111" s="13" t="s">
        <v>68</v>
      </c>
      <c r="AY111" s="203" t="s">
        <v>159</v>
      </c>
    </row>
    <row r="112" spans="1:65" s="13" customFormat="1" ht="11.25">
      <c r="B112" s="192"/>
      <c r="C112" s="193"/>
      <c r="D112" s="194" t="s">
        <v>168</v>
      </c>
      <c r="E112" s="195" t="s">
        <v>19</v>
      </c>
      <c r="F112" s="196" t="s">
        <v>1862</v>
      </c>
      <c r="G112" s="193"/>
      <c r="H112" s="197">
        <v>41.7</v>
      </c>
      <c r="I112" s="198"/>
      <c r="J112" s="193"/>
      <c r="K112" s="193"/>
      <c r="L112" s="199"/>
      <c r="M112" s="200"/>
      <c r="N112" s="201"/>
      <c r="O112" s="201"/>
      <c r="P112" s="201"/>
      <c r="Q112" s="201"/>
      <c r="R112" s="201"/>
      <c r="S112" s="201"/>
      <c r="T112" s="202"/>
      <c r="AT112" s="203" t="s">
        <v>168</v>
      </c>
      <c r="AU112" s="203" t="s">
        <v>77</v>
      </c>
      <c r="AV112" s="13" t="s">
        <v>77</v>
      </c>
      <c r="AW112" s="13" t="s">
        <v>30</v>
      </c>
      <c r="AX112" s="13" t="s">
        <v>68</v>
      </c>
      <c r="AY112" s="203" t="s">
        <v>159</v>
      </c>
    </row>
    <row r="113" spans="1:65" s="13" customFormat="1" ht="11.25">
      <c r="B113" s="192"/>
      <c r="C113" s="193"/>
      <c r="D113" s="194" t="s">
        <v>168</v>
      </c>
      <c r="E113" s="195" t="s">
        <v>19</v>
      </c>
      <c r="F113" s="196" t="s">
        <v>1863</v>
      </c>
      <c r="G113" s="193"/>
      <c r="H113" s="197">
        <v>57</v>
      </c>
      <c r="I113" s="198"/>
      <c r="J113" s="193"/>
      <c r="K113" s="193"/>
      <c r="L113" s="199"/>
      <c r="M113" s="200"/>
      <c r="N113" s="201"/>
      <c r="O113" s="201"/>
      <c r="P113" s="201"/>
      <c r="Q113" s="201"/>
      <c r="R113" s="201"/>
      <c r="S113" s="201"/>
      <c r="T113" s="202"/>
      <c r="AT113" s="203" t="s">
        <v>168</v>
      </c>
      <c r="AU113" s="203" t="s">
        <v>77</v>
      </c>
      <c r="AV113" s="13" t="s">
        <v>77</v>
      </c>
      <c r="AW113" s="13" t="s">
        <v>30</v>
      </c>
      <c r="AX113" s="13" t="s">
        <v>68</v>
      </c>
      <c r="AY113" s="203" t="s">
        <v>159</v>
      </c>
    </row>
    <row r="114" spans="1:65" s="13" customFormat="1" ht="11.25">
      <c r="B114" s="192"/>
      <c r="C114" s="193"/>
      <c r="D114" s="194" t="s">
        <v>168</v>
      </c>
      <c r="E114" s="195" t="s">
        <v>19</v>
      </c>
      <c r="F114" s="196" t="s">
        <v>1864</v>
      </c>
      <c r="G114" s="193"/>
      <c r="H114" s="197">
        <v>48</v>
      </c>
      <c r="I114" s="198"/>
      <c r="J114" s="193"/>
      <c r="K114" s="193"/>
      <c r="L114" s="199"/>
      <c r="M114" s="200"/>
      <c r="N114" s="201"/>
      <c r="O114" s="201"/>
      <c r="P114" s="201"/>
      <c r="Q114" s="201"/>
      <c r="R114" s="201"/>
      <c r="S114" s="201"/>
      <c r="T114" s="202"/>
      <c r="AT114" s="203" t="s">
        <v>168</v>
      </c>
      <c r="AU114" s="203" t="s">
        <v>77</v>
      </c>
      <c r="AV114" s="13" t="s">
        <v>77</v>
      </c>
      <c r="AW114" s="13" t="s">
        <v>30</v>
      </c>
      <c r="AX114" s="13" t="s">
        <v>68</v>
      </c>
      <c r="AY114" s="203" t="s">
        <v>159</v>
      </c>
    </row>
    <row r="115" spans="1:65" s="14" customFormat="1" ht="11.25">
      <c r="B115" s="204"/>
      <c r="C115" s="205"/>
      <c r="D115" s="194" t="s">
        <v>168</v>
      </c>
      <c r="E115" s="206" t="s">
        <v>19</v>
      </c>
      <c r="F115" s="207" t="s">
        <v>171</v>
      </c>
      <c r="G115" s="205"/>
      <c r="H115" s="208">
        <v>234.6</v>
      </c>
      <c r="I115" s="209"/>
      <c r="J115" s="205"/>
      <c r="K115" s="205"/>
      <c r="L115" s="210"/>
      <c r="M115" s="211"/>
      <c r="N115" s="212"/>
      <c r="O115" s="212"/>
      <c r="P115" s="212"/>
      <c r="Q115" s="212"/>
      <c r="R115" s="212"/>
      <c r="S115" s="212"/>
      <c r="T115" s="213"/>
      <c r="AT115" s="214" t="s">
        <v>168</v>
      </c>
      <c r="AU115" s="214" t="s">
        <v>77</v>
      </c>
      <c r="AV115" s="14" t="s">
        <v>166</v>
      </c>
      <c r="AW115" s="14" t="s">
        <v>30</v>
      </c>
      <c r="AX115" s="14" t="s">
        <v>75</v>
      </c>
      <c r="AY115" s="214" t="s">
        <v>159</v>
      </c>
    </row>
    <row r="116" spans="1:65" s="2" customFormat="1" ht="44.25" customHeight="1">
      <c r="A116" s="35"/>
      <c r="B116" s="36"/>
      <c r="C116" s="179" t="s">
        <v>166</v>
      </c>
      <c r="D116" s="179" t="s">
        <v>161</v>
      </c>
      <c r="E116" s="180" t="s">
        <v>1868</v>
      </c>
      <c r="F116" s="181" t="s">
        <v>1869</v>
      </c>
      <c r="G116" s="182" t="s">
        <v>164</v>
      </c>
      <c r="H116" s="183">
        <v>234.6</v>
      </c>
      <c r="I116" s="184"/>
      <c r="J116" s="185">
        <f>ROUND(I116*H116,2)</f>
        <v>0</v>
      </c>
      <c r="K116" s="181" t="s">
        <v>165</v>
      </c>
      <c r="L116" s="40"/>
      <c r="M116" s="186" t="s">
        <v>19</v>
      </c>
      <c r="N116" s="187" t="s">
        <v>39</v>
      </c>
      <c r="O116" s="65"/>
      <c r="P116" s="188">
        <f>O116*H116</f>
        <v>0</v>
      </c>
      <c r="Q116" s="188">
        <v>7.9000000000000008E-3</v>
      </c>
      <c r="R116" s="188">
        <f>Q116*H116</f>
        <v>1.8533400000000002</v>
      </c>
      <c r="S116" s="188">
        <v>0</v>
      </c>
      <c r="T116" s="189">
        <f>S116*H116</f>
        <v>0</v>
      </c>
      <c r="U116" s="35"/>
      <c r="V116" s="35"/>
      <c r="W116" s="35"/>
      <c r="X116" s="35"/>
      <c r="Y116" s="35"/>
      <c r="Z116" s="35"/>
      <c r="AA116" s="35"/>
      <c r="AB116" s="35"/>
      <c r="AC116" s="35"/>
      <c r="AD116" s="35"/>
      <c r="AE116" s="35"/>
      <c r="AR116" s="190" t="s">
        <v>166</v>
      </c>
      <c r="AT116" s="190" t="s">
        <v>161</v>
      </c>
      <c r="AU116" s="190" t="s">
        <v>77</v>
      </c>
      <c r="AY116" s="18" t="s">
        <v>159</v>
      </c>
      <c r="BE116" s="191">
        <f>IF(N116="základní",J116,0)</f>
        <v>0</v>
      </c>
      <c r="BF116" s="191">
        <f>IF(N116="snížená",J116,0)</f>
        <v>0</v>
      </c>
      <c r="BG116" s="191">
        <f>IF(N116="zákl. přenesená",J116,0)</f>
        <v>0</v>
      </c>
      <c r="BH116" s="191">
        <f>IF(N116="sníž. přenesená",J116,0)</f>
        <v>0</v>
      </c>
      <c r="BI116" s="191">
        <f>IF(N116="nulová",J116,0)</f>
        <v>0</v>
      </c>
      <c r="BJ116" s="18" t="s">
        <v>75</v>
      </c>
      <c r="BK116" s="191">
        <f>ROUND(I116*H116,2)</f>
        <v>0</v>
      </c>
      <c r="BL116" s="18" t="s">
        <v>166</v>
      </c>
      <c r="BM116" s="190" t="s">
        <v>1870</v>
      </c>
    </row>
    <row r="117" spans="1:65" s="2" customFormat="1" ht="24">
      <c r="A117" s="35"/>
      <c r="B117" s="36"/>
      <c r="C117" s="179" t="s">
        <v>185</v>
      </c>
      <c r="D117" s="179" t="s">
        <v>161</v>
      </c>
      <c r="E117" s="180" t="s">
        <v>1871</v>
      </c>
      <c r="F117" s="181" t="s">
        <v>1872</v>
      </c>
      <c r="G117" s="182" t="s">
        <v>164</v>
      </c>
      <c r="H117" s="183">
        <v>9</v>
      </c>
      <c r="I117" s="184"/>
      <c r="J117" s="185">
        <f>ROUND(I117*H117,2)</f>
        <v>0</v>
      </c>
      <c r="K117" s="181" t="s">
        <v>165</v>
      </c>
      <c r="L117" s="40"/>
      <c r="M117" s="186" t="s">
        <v>19</v>
      </c>
      <c r="N117" s="187" t="s">
        <v>39</v>
      </c>
      <c r="O117" s="65"/>
      <c r="P117" s="188">
        <f>O117*H117</f>
        <v>0</v>
      </c>
      <c r="Q117" s="188">
        <v>3.8199999999999998E-2</v>
      </c>
      <c r="R117" s="188">
        <f>Q117*H117</f>
        <v>0.34379999999999999</v>
      </c>
      <c r="S117" s="188">
        <v>0</v>
      </c>
      <c r="T117" s="189">
        <f>S117*H117</f>
        <v>0</v>
      </c>
      <c r="U117" s="35"/>
      <c r="V117" s="35"/>
      <c r="W117" s="35"/>
      <c r="X117" s="35"/>
      <c r="Y117" s="35"/>
      <c r="Z117" s="35"/>
      <c r="AA117" s="35"/>
      <c r="AB117" s="35"/>
      <c r="AC117" s="35"/>
      <c r="AD117" s="35"/>
      <c r="AE117" s="35"/>
      <c r="AR117" s="190" t="s">
        <v>166</v>
      </c>
      <c r="AT117" s="190" t="s">
        <v>161</v>
      </c>
      <c r="AU117" s="190" t="s">
        <v>77</v>
      </c>
      <c r="AY117" s="18" t="s">
        <v>159</v>
      </c>
      <c r="BE117" s="191">
        <f>IF(N117="základní",J117,0)</f>
        <v>0</v>
      </c>
      <c r="BF117" s="191">
        <f>IF(N117="snížená",J117,0)</f>
        <v>0</v>
      </c>
      <c r="BG117" s="191">
        <f>IF(N117="zákl. přenesená",J117,0)</f>
        <v>0</v>
      </c>
      <c r="BH117" s="191">
        <f>IF(N117="sníž. přenesená",J117,0)</f>
        <v>0</v>
      </c>
      <c r="BI117" s="191">
        <f>IF(N117="nulová",J117,0)</f>
        <v>0</v>
      </c>
      <c r="BJ117" s="18" t="s">
        <v>75</v>
      </c>
      <c r="BK117" s="191">
        <f>ROUND(I117*H117,2)</f>
        <v>0</v>
      </c>
      <c r="BL117" s="18" t="s">
        <v>166</v>
      </c>
      <c r="BM117" s="190" t="s">
        <v>1873</v>
      </c>
    </row>
    <row r="118" spans="1:65" s="13" customFormat="1" ht="11.25">
      <c r="B118" s="192"/>
      <c r="C118" s="193"/>
      <c r="D118" s="194" t="s">
        <v>168</v>
      </c>
      <c r="E118" s="195" t="s">
        <v>19</v>
      </c>
      <c r="F118" s="196" t="s">
        <v>1874</v>
      </c>
      <c r="G118" s="193"/>
      <c r="H118" s="197">
        <v>9</v>
      </c>
      <c r="I118" s="198"/>
      <c r="J118" s="193"/>
      <c r="K118" s="193"/>
      <c r="L118" s="199"/>
      <c r="M118" s="200"/>
      <c r="N118" s="201"/>
      <c r="O118" s="201"/>
      <c r="P118" s="201"/>
      <c r="Q118" s="201"/>
      <c r="R118" s="201"/>
      <c r="S118" s="201"/>
      <c r="T118" s="202"/>
      <c r="AT118" s="203" t="s">
        <v>168</v>
      </c>
      <c r="AU118" s="203" t="s">
        <v>77</v>
      </c>
      <c r="AV118" s="13" t="s">
        <v>77</v>
      </c>
      <c r="AW118" s="13" t="s">
        <v>30</v>
      </c>
      <c r="AX118" s="13" t="s">
        <v>75</v>
      </c>
      <c r="AY118" s="203" t="s">
        <v>159</v>
      </c>
    </row>
    <row r="119" spans="1:65" s="2" customFormat="1" ht="36">
      <c r="A119" s="35"/>
      <c r="B119" s="36"/>
      <c r="C119" s="179" t="s">
        <v>190</v>
      </c>
      <c r="D119" s="179" t="s">
        <v>161</v>
      </c>
      <c r="E119" s="180" t="s">
        <v>1875</v>
      </c>
      <c r="F119" s="181" t="s">
        <v>1876</v>
      </c>
      <c r="G119" s="182" t="s">
        <v>178</v>
      </c>
      <c r="H119" s="183">
        <v>7.62</v>
      </c>
      <c r="I119" s="184"/>
      <c r="J119" s="185">
        <f>ROUND(I119*H119,2)</f>
        <v>0</v>
      </c>
      <c r="K119" s="181" t="s">
        <v>165</v>
      </c>
      <c r="L119" s="40"/>
      <c r="M119" s="186" t="s">
        <v>19</v>
      </c>
      <c r="N119" s="187" t="s">
        <v>39</v>
      </c>
      <c r="O119" s="65"/>
      <c r="P119" s="188">
        <f>O119*H119</f>
        <v>0</v>
      </c>
      <c r="Q119" s="188">
        <v>0.19500000000000001</v>
      </c>
      <c r="R119" s="188">
        <f>Q119*H119</f>
        <v>1.4859</v>
      </c>
      <c r="S119" s="188">
        <v>0</v>
      </c>
      <c r="T119" s="189">
        <f>S119*H119</f>
        <v>0</v>
      </c>
      <c r="U119" s="35"/>
      <c r="V119" s="35"/>
      <c r="W119" s="35"/>
      <c r="X119" s="35"/>
      <c r="Y119" s="35"/>
      <c r="Z119" s="35"/>
      <c r="AA119" s="35"/>
      <c r="AB119" s="35"/>
      <c r="AC119" s="35"/>
      <c r="AD119" s="35"/>
      <c r="AE119" s="35"/>
      <c r="AR119" s="190" t="s">
        <v>166</v>
      </c>
      <c r="AT119" s="190" t="s">
        <v>161</v>
      </c>
      <c r="AU119" s="190" t="s">
        <v>77</v>
      </c>
      <c r="AY119" s="18" t="s">
        <v>159</v>
      </c>
      <c r="BE119" s="191">
        <f>IF(N119="základní",J119,0)</f>
        <v>0</v>
      </c>
      <c r="BF119" s="191">
        <f>IF(N119="snížená",J119,0)</f>
        <v>0</v>
      </c>
      <c r="BG119" s="191">
        <f>IF(N119="zákl. přenesená",J119,0)</f>
        <v>0</v>
      </c>
      <c r="BH119" s="191">
        <f>IF(N119="sníž. přenesená",J119,0)</f>
        <v>0</v>
      </c>
      <c r="BI119" s="191">
        <f>IF(N119="nulová",J119,0)</f>
        <v>0</v>
      </c>
      <c r="BJ119" s="18" t="s">
        <v>75</v>
      </c>
      <c r="BK119" s="191">
        <f>ROUND(I119*H119,2)</f>
        <v>0</v>
      </c>
      <c r="BL119" s="18" t="s">
        <v>166</v>
      </c>
      <c r="BM119" s="190" t="s">
        <v>1877</v>
      </c>
    </row>
    <row r="120" spans="1:65" s="13" customFormat="1" ht="11.25">
      <c r="B120" s="192"/>
      <c r="C120" s="193"/>
      <c r="D120" s="194" t="s">
        <v>168</v>
      </c>
      <c r="E120" s="195" t="s">
        <v>19</v>
      </c>
      <c r="F120" s="196" t="s">
        <v>1878</v>
      </c>
      <c r="G120" s="193"/>
      <c r="H120" s="197">
        <v>7.62</v>
      </c>
      <c r="I120" s="198"/>
      <c r="J120" s="193"/>
      <c r="K120" s="193"/>
      <c r="L120" s="199"/>
      <c r="M120" s="200"/>
      <c r="N120" s="201"/>
      <c r="O120" s="201"/>
      <c r="P120" s="201"/>
      <c r="Q120" s="201"/>
      <c r="R120" s="201"/>
      <c r="S120" s="201"/>
      <c r="T120" s="202"/>
      <c r="AT120" s="203" t="s">
        <v>168</v>
      </c>
      <c r="AU120" s="203" t="s">
        <v>77</v>
      </c>
      <c r="AV120" s="13" t="s">
        <v>77</v>
      </c>
      <c r="AW120" s="13" t="s">
        <v>30</v>
      </c>
      <c r="AX120" s="13" t="s">
        <v>75</v>
      </c>
      <c r="AY120" s="203" t="s">
        <v>159</v>
      </c>
    </row>
    <row r="121" spans="1:65" s="12" customFormat="1" ht="22.9" customHeight="1">
      <c r="B121" s="163"/>
      <c r="C121" s="164"/>
      <c r="D121" s="165" t="s">
        <v>67</v>
      </c>
      <c r="E121" s="177" t="s">
        <v>214</v>
      </c>
      <c r="F121" s="177" t="s">
        <v>416</v>
      </c>
      <c r="G121" s="164"/>
      <c r="H121" s="164"/>
      <c r="I121" s="167"/>
      <c r="J121" s="178">
        <f>BK121</f>
        <v>0</v>
      </c>
      <c r="K121" s="164"/>
      <c r="L121" s="169"/>
      <c r="M121" s="170"/>
      <c r="N121" s="171"/>
      <c r="O121" s="171"/>
      <c r="P121" s="172">
        <f>SUM(P122:P131)</f>
        <v>0</v>
      </c>
      <c r="Q121" s="171"/>
      <c r="R121" s="172">
        <f>SUM(R122:R131)</f>
        <v>0</v>
      </c>
      <c r="S121" s="171"/>
      <c r="T121" s="173">
        <f>SUM(T122:T131)</f>
        <v>23.538</v>
      </c>
      <c r="AR121" s="174" t="s">
        <v>75</v>
      </c>
      <c r="AT121" s="175" t="s">
        <v>67</v>
      </c>
      <c r="AU121" s="175" t="s">
        <v>75</v>
      </c>
      <c r="AY121" s="174" t="s">
        <v>159</v>
      </c>
      <c r="BK121" s="176">
        <f>SUM(BK122:BK131)</f>
        <v>0</v>
      </c>
    </row>
    <row r="122" spans="1:65" s="2" customFormat="1" ht="33" customHeight="1">
      <c r="A122" s="35"/>
      <c r="B122" s="36"/>
      <c r="C122" s="179" t="s">
        <v>195</v>
      </c>
      <c r="D122" s="179" t="s">
        <v>161</v>
      </c>
      <c r="E122" s="180" t="s">
        <v>1879</v>
      </c>
      <c r="F122" s="181" t="s">
        <v>1880</v>
      </c>
      <c r="G122" s="182" t="s">
        <v>178</v>
      </c>
      <c r="H122" s="183">
        <v>7.62</v>
      </c>
      <c r="I122" s="184"/>
      <c r="J122" s="185">
        <f>ROUND(I122*H122,2)</f>
        <v>0</v>
      </c>
      <c r="K122" s="181" t="s">
        <v>165</v>
      </c>
      <c r="L122" s="40"/>
      <c r="M122" s="186" t="s">
        <v>19</v>
      </c>
      <c r="N122" s="187" t="s">
        <v>39</v>
      </c>
      <c r="O122" s="65"/>
      <c r="P122" s="188">
        <f>O122*H122</f>
        <v>0</v>
      </c>
      <c r="Q122" s="188">
        <v>0</v>
      </c>
      <c r="R122" s="188">
        <f>Q122*H122</f>
        <v>0</v>
      </c>
      <c r="S122" s="188">
        <v>1.4</v>
      </c>
      <c r="T122" s="189">
        <f>S122*H122</f>
        <v>10.667999999999999</v>
      </c>
      <c r="U122" s="35"/>
      <c r="V122" s="35"/>
      <c r="W122" s="35"/>
      <c r="X122" s="35"/>
      <c r="Y122" s="35"/>
      <c r="Z122" s="35"/>
      <c r="AA122" s="35"/>
      <c r="AB122" s="35"/>
      <c r="AC122" s="35"/>
      <c r="AD122" s="35"/>
      <c r="AE122" s="35"/>
      <c r="AR122" s="190" t="s">
        <v>166</v>
      </c>
      <c r="AT122" s="190" t="s">
        <v>161</v>
      </c>
      <c r="AU122" s="190" t="s">
        <v>77</v>
      </c>
      <c r="AY122" s="18" t="s">
        <v>159</v>
      </c>
      <c r="BE122" s="191">
        <f>IF(N122="základní",J122,0)</f>
        <v>0</v>
      </c>
      <c r="BF122" s="191">
        <f>IF(N122="snížená",J122,0)</f>
        <v>0</v>
      </c>
      <c r="BG122" s="191">
        <f>IF(N122="zákl. přenesená",J122,0)</f>
        <v>0</v>
      </c>
      <c r="BH122" s="191">
        <f>IF(N122="sníž. přenesená",J122,0)</f>
        <v>0</v>
      </c>
      <c r="BI122" s="191">
        <f>IF(N122="nulová",J122,0)</f>
        <v>0</v>
      </c>
      <c r="BJ122" s="18" t="s">
        <v>75</v>
      </c>
      <c r="BK122" s="191">
        <f>ROUND(I122*H122,2)</f>
        <v>0</v>
      </c>
      <c r="BL122" s="18" t="s">
        <v>166</v>
      </c>
      <c r="BM122" s="190" t="s">
        <v>1881</v>
      </c>
    </row>
    <row r="123" spans="1:65" s="13" customFormat="1" ht="11.25">
      <c r="B123" s="192"/>
      <c r="C123" s="193"/>
      <c r="D123" s="194" t="s">
        <v>168</v>
      </c>
      <c r="E123" s="195" t="s">
        <v>19</v>
      </c>
      <c r="F123" s="196" t="s">
        <v>1878</v>
      </c>
      <c r="G123" s="193"/>
      <c r="H123" s="197">
        <v>7.62</v>
      </c>
      <c r="I123" s="198"/>
      <c r="J123" s="193"/>
      <c r="K123" s="193"/>
      <c r="L123" s="199"/>
      <c r="M123" s="200"/>
      <c r="N123" s="201"/>
      <c r="O123" s="201"/>
      <c r="P123" s="201"/>
      <c r="Q123" s="201"/>
      <c r="R123" s="201"/>
      <c r="S123" s="201"/>
      <c r="T123" s="202"/>
      <c r="AT123" s="203" t="s">
        <v>168</v>
      </c>
      <c r="AU123" s="203" t="s">
        <v>77</v>
      </c>
      <c r="AV123" s="13" t="s">
        <v>77</v>
      </c>
      <c r="AW123" s="13" t="s">
        <v>30</v>
      </c>
      <c r="AX123" s="13" t="s">
        <v>75</v>
      </c>
      <c r="AY123" s="203" t="s">
        <v>159</v>
      </c>
    </row>
    <row r="124" spans="1:65" s="2" customFormat="1" ht="36">
      <c r="A124" s="35"/>
      <c r="B124" s="36"/>
      <c r="C124" s="179" t="s">
        <v>200</v>
      </c>
      <c r="D124" s="179" t="s">
        <v>161</v>
      </c>
      <c r="E124" s="180" t="s">
        <v>1882</v>
      </c>
      <c r="F124" s="181" t="s">
        <v>1883</v>
      </c>
      <c r="G124" s="182" t="s">
        <v>223</v>
      </c>
      <c r="H124" s="183">
        <v>60</v>
      </c>
      <c r="I124" s="184"/>
      <c r="J124" s="185">
        <f>ROUND(I124*H124,2)</f>
        <v>0</v>
      </c>
      <c r="K124" s="181" t="s">
        <v>165</v>
      </c>
      <c r="L124" s="40"/>
      <c r="M124" s="186" t="s">
        <v>19</v>
      </c>
      <c r="N124" s="187" t="s">
        <v>39</v>
      </c>
      <c r="O124" s="65"/>
      <c r="P124" s="188">
        <f>O124*H124</f>
        <v>0</v>
      </c>
      <c r="Q124" s="188">
        <v>0</v>
      </c>
      <c r="R124" s="188">
        <f>Q124*H124</f>
        <v>0</v>
      </c>
      <c r="S124" s="188">
        <v>1.9E-2</v>
      </c>
      <c r="T124" s="189">
        <f>S124*H124</f>
        <v>1.1399999999999999</v>
      </c>
      <c r="U124" s="35"/>
      <c r="V124" s="35"/>
      <c r="W124" s="35"/>
      <c r="X124" s="35"/>
      <c r="Y124" s="35"/>
      <c r="Z124" s="35"/>
      <c r="AA124" s="35"/>
      <c r="AB124" s="35"/>
      <c r="AC124" s="35"/>
      <c r="AD124" s="35"/>
      <c r="AE124" s="35"/>
      <c r="AR124" s="190" t="s">
        <v>166</v>
      </c>
      <c r="AT124" s="190" t="s">
        <v>161</v>
      </c>
      <c r="AU124" s="190" t="s">
        <v>77</v>
      </c>
      <c r="AY124" s="18" t="s">
        <v>159</v>
      </c>
      <c r="BE124" s="191">
        <f>IF(N124="základní",J124,0)</f>
        <v>0</v>
      </c>
      <c r="BF124" s="191">
        <f>IF(N124="snížená",J124,0)</f>
        <v>0</v>
      </c>
      <c r="BG124" s="191">
        <f>IF(N124="zákl. přenesená",J124,0)</f>
        <v>0</v>
      </c>
      <c r="BH124" s="191">
        <f>IF(N124="sníž. přenesená",J124,0)</f>
        <v>0</v>
      </c>
      <c r="BI124" s="191">
        <f>IF(N124="nulová",J124,0)</f>
        <v>0</v>
      </c>
      <c r="BJ124" s="18" t="s">
        <v>75</v>
      </c>
      <c r="BK124" s="191">
        <f>ROUND(I124*H124,2)</f>
        <v>0</v>
      </c>
      <c r="BL124" s="18" t="s">
        <v>166</v>
      </c>
      <c r="BM124" s="190" t="s">
        <v>1884</v>
      </c>
    </row>
    <row r="125" spans="1:65" s="2" customFormat="1" ht="33" customHeight="1">
      <c r="A125" s="35"/>
      <c r="B125" s="36"/>
      <c r="C125" s="179" t="s">
        <v>214</v>
      </c>
      <c r="D125" s="179" t="s">
        <v>161</v>
      </c>
      <c r="E125" s="180" t="s">
        <v>1885</v>
      </c>
      <c r="F125" s="181" t="s">
        <v>1886</v>
      </c>
      <c r="G125" s="182" t="s">
        <v>164</v>
      </c>
      <c r="H125" s="183">
        <v>234.6</v>
      </c>
      <c r="I125" s="184"/>
      <c r="J125" s="185">
        <f>ROUND(I125*H125,2)</f>
        <v>0</v>
      </c>
      <c r="K125" s="181" t="s">
        <v>165</v>
      </c>
      <c r="L125" s="40"/>
      <c r="M125" s="186" t="s">
        <v>19</v>
      </c>
      <c r="N125" s="187" t="s">
        <v>39</v>
      </c>
      <c r="O125" s="65"/>
      <c r="P125" s="188">
        <f>O125*H125</f>
        <v>0</v>
      </c>
      <c r="Q125" s="188">
        <v>0</v>
      </c>
      <c r="R125" s="188">
        <f>Q125*H125</f>
        <v>0</v>
      </c>
      <c r="S125" s="188">
        <v>0.05</v>
      </c>
      <c r="T125" s="189">
        <f>S125*H125</f>
        <v>11.73</v>
      </c>
      <c r="U125" s="35"/>
      <c r="V125" s="35"/>
      <c r="W125" s="35"/>
      <c r="X125" s="35"/>
      <c r="Y125" s="35"/>
      <c r="Z125" s="35"/>
      <c r="AA125" s="35"/>
      <c r="AB125" s="35"/>
      <c r="AC125" s="35"/>
      <c r="AD125" s="35"/>
      <c r="AE125" s="35"/>
      <c r="AR125" s="190" t="s">
        <v>166</v>
      </c>
      <c r="AT125" s="190" t="s">
        <v>161</v>
      </c>
      <c r="AU125" s="190" t="s">
        <v>77</v>
      </c>
      <c r="AY125" s="18" t="s">
        <v>159</v>
      </c>
      <c r="BE125" s="191">
        <f>IF(N125="základní",J125,0)</f>
        <v>0</v>
      </c>
      <c r="BF125" s="191">
        <f>IF(N125="snížená",J125,0)</f>
        <v>0</v>
      </c>
      <c r="BG125" s="191">
        <f>IF(N125="zákl. přenesená",J125,0)</f>
        <v>0</v>
      </c>
      <c r="BH125" s="191">
        <f>IF(N125="sníž. přenesená",J125,0)</f>
        <v>0</v>
      </c>
      <c r="BI125" s="191">
        <f>IF(N125="nulová",J125,0)</f>
        <v>0</v>
      </c>
      <c r="BJ125" s="18" t="s">
        <v>75</v>
      </c>
      <c r="BK125" s="191">
        <f>ROUND(I125*H125,2)</f>
        <v>0</v>
      </c>
      <c r="BL125" s="18" t="s">
        <v>166</v>
      </c>
      <c r="BM125" s="190" t="s">
        <v>1887</v>
      </c>
    </row>
    <row r="126" spans="1:65" s="13" customFormat="1" ht="11.25">
      <c r="B126" s="192"/>
      <c r="C126" s="193"/>
      <c r="D126" s="194" t="s">
        <v>168</v>
      </c>
      <c r="E126" s="195" t="s">
        <v>19</v>
      </c>
      <c r="F126" s="196" t="s">
        <v>1860</v>
      </c>
      <c r="G126" s="193"/>
      <c r="H126" s="197">
        <v>34.5</v>
      </c>
      <c r="I126" s="198"/>
      <c r="J126" s="193"/>
      <c r="K126" s="193"/>
      <c r="L126" s="199"/>
      <c r="M126" s="200"/>
      <c r="N126" s="201"/>
      <c r="O126" s="201"/>
      <c r="P126" s="201"/>
      <c r="Q126" s="201"/>
      <c r="R126" s="201"/>
      <c r="S126" s="201"/>
      <c r="T126" s="202"/>
      <c r="AT126" s="203" t="s">
        <v>168</v>
      </c>
      <c r="AU126" s="203" t="s">
        <v>77</v>
      </c>
      <c r="AV126" s="13" t="s">
        <v>77</v>
      </c>
      <c r="AW126" s="13" t="s">
        <v>30</v>
      </c>
      <c r="AX126" s="13" t="s">
        <v>68</v>
      </c>
      <c r="AY126" s="203" t="s">
        <v>159</v>
      </c>
    </row>
    <row r="127" spans="1:65" s="13" customFormat="1" ht="11.25">
      <c r="B127" s="192"/>
      <c r="C127" s="193"/>
      <c r="D127" s="194" t="s">
        <v>168</v>
      </c>
      <c r="E127" s="195" t="s">
        <v>19</v>
      </c>
      <c r="F127" s="196" t="s">
        <v>1861</v>
      </c>
      <c r="G127" s="193"/>
      <c r="H127" s="197">
        <v>53.4</v>
      </c>
      <c r="I127" s="198"/>
      <c r="J127" s="193"/>
      <c r="K127" s="193"/>
      <c r="L127" s="199"/>
      <c r="M127" s="200"/>
      <c r="N127" s="201"/>
      <c r="O127" s="201"/>
      <c r="P127" s="201"/>
      <c r="Q127" s="201"/>
      <c r="R127" s="201"/>
      <c r="S127" s="201"/>
      <c r="T127" s="202"/>
      <c r="AT127" s="203" t="s">
        <v>168</v>
      </c>
      <c r="AU127" s="203" t="s">
        <v>77</v>
      </c>
      <c r="AV127" s="13" t="s">
        <v>77</v>
      </c>
      <c r="AW127" s="13" t="s">
        <v>30</v>
      </c>
      <c r="AX127" s="13" t="s">
        <v>68</v>
      </c>
      <c r="AY127" s="203" t="s">
        <v>159</v>
      </c>
    </row>
    <row r="128" spans="1:65" s="13" customFormat="1" ht="11.25">
      <c r="B128" s="192"/>
      <c r="C128" s="193"/>
      <c r="D128" s="194" t="s">
        <v>168</v>
      </c>
      <c r="E128" s="195" t="s">
        <v>19</v>
      </c>
      <c r="F128" s="196" t="s">
        <v>1862</v>
      </c>
      <c r="G128" s="193"/>
      <c r="H128" s="197">
        <v>41.7</v>
      </c>
      <c r="I128" s="198"/>
      <c r="J128" s="193"/>
      <c r="K128" s="193"/>
      <c r="L128" s="199"/>
      <c r="M128" s="200"/>
      <c r="N128" s="201"/>
      <c r="O128" s="201"/>
      <c r="P128" s="201"/>
      <c r="Q128" s="201"/>
      <c r="R128" s="201"/>
      <c r="S128" s="201"/>
      <c r="T128" s="202"/>
      <c r="AT128" s="203" t="s">
        <v>168</v>
      </c>
      <c r="AU128" s="203" t="s">
        <v>77</v>
      </c>
      <c r="AV128" s="13" t="s">
        <v>77</v>
      </c>
      <c r="AW128" s="13" t="s">
        <v>30</v>
      </c>
      <c r="AX128" s="13" t="s">
        <v>68</v>
      </c>
      <c r="AY128" s="203" t="s">
        <v>159</v>
      </c>
    </row>
    <row r="129" spans="1:65" s="13" customFormat="1" ht="11.25">
      <c r="B129" s="192"/>
      <c r="C129" s="193"/>
      <c r="D129" s="194" t="s">
        <v>168</v>
      </c>
      <c r="E129" s="195" t="s">
        <v>19</v>
      </c>
      <c r="F129" s="196" t="s">
        <v>1863</v>
      </c>
      <c r="G129" s="193"/>
      <c r="H129" s="197">
        <v>57</v>
      </c>
      <c r="I129" s="198"/>
      <c r="J129" s="193"/>
      <c r="K129" s="193"/>
      <c r="L129" s="199"/>
      <c r="M129" s="200"/>
      <c r="N129" s="201"/>
      <c r="O129" s="201"/>
      <c r="P129" s="201"/>
      <c r="Q129" s="201"/>
      <c r="R129" s="201"/>
      <c r="S129" s="201"/>
      <c r="T129" s="202"/>
      <c r="AT129" s="203" t="s">
        <v>168</v>
      </c>
      <c r="AU129" s="203" t="s">
        <v>77</v>
      </c>
      <c r="AV129" s="13" t="s">
        <v>77</v>
      </c>
      <c r="AW129" s="13" t="s">
        <v>30</v>
      </c>
      <c r="AX129" s="13" t="s">
        <v>68</v>
      </c>
      <c r="AY129" s="203" t="s">
        <v>159</v>
      </c>
    </row>
    <row r="130" spans="1:65" s="13" customFormat="1" ht="11.25">
      <c r="B130" s="192"/>
      <c r="C130" s="193"/>
      <c r="D130" s="194" t="s">
        <v>168</v>
      </c>
      <c r="E130" s="195" t="s">
        <v>19</v>
      </c>
      <c r="F130" s="196" t="s">
        <v>1864</v>
      </c>
      <c r="G130" s="193"/>
      <c r="H130" s="197">
        <v>48</v>
      </c>
      <c r="I130" s="198"/>
      <c r="J130" s="193"/>
      <c r="K130" s="193"/>
      <c r="L130" s="199"/>
      <c r="M130" s="200"/>
      <c r="N130" s="201"/>
      <c r="O130" s="201"/>
      <c r="P130" s="201"/>
      <c r="Q130" s="201"/>
      <c r="R130" s="201"/>
      <c r="S130" s="201"/>
      <c r="T130" s="202"/>
      <c r="AT130" s="203" t="s">
        <v>168</v>
      </c>
      <c r="AU130" s="203" t="s">
        <v>77</v>
      </c>
      <c r="AV130" s="13" t="s">
        <v>77</v>
      </c>
      <c r="AW130" s="13" t="s">
        <v>30</v>
      </c>
      <c r="AX130" s="13" t="s">
        <v>68</v>
      </c>
      <c r="AY130" s="203" t="s">
        <v>159</v>
      </c>
    </row>
    <row r="131" spans="1:65" s="14" customFormat="1" ht="11.25">
      <c r="B131" s="204"/>
      <c r="C131" s="205"/>
      <c r="D131" s="194" t="s">
        <v>168</v>
      </c>
      <c r="E131" s="206" t="s">
        <v>19</v>
      </c>
      <c r="F131" s="207" t="s">
        <v>171</v>
      </c>
      <c r="G131" s="205"/>
      <c r="H131" s="208">
        <v>234.6</v>
      </c>
      <c r="I131" s="209"/>
      <c r="J131" s="205"/>
      <c r="K131" s="205"/>
      <c r="L131" s="210"/>
      <c r="M131" s="211"/>
      <c r="N131" s="212"/>
      <c r="O131" s="212"/>
      <c r="P131" s="212"/>
      <c r="Q131" s="212"/>
      <c r="R131" s="212"/>
      <c r="S131" s="212"/>
      <c r="T131" s="213"/>
      <c r="AT131" s="214" t="s">
        <v>168</v>
      </c>
      <c r="AU131" s="214" t="s">
        <v>77</v>
      </c>
      <c r="AV131" s="14" t="s">
        <v>166</v>
      </c>
      <c r="AW131" s="14" t="s">
        <v>30</v>
      </c>
      <c r="AX131" s="14" t="s">
        <v>75</v>
      </c>
      <c r="AY131" s="214" t="s">
        <v>159</v>
      </c>
    </row>
    <row r="132" spans="1:65" s="12" customFormat="1" ht="22.9" customHeight="1">
      <c r="B132" s="163"/>
      <c r="C132" s="164"/>
      <c r="D132" s="165" t="s">
        <v>67</v>
      </c>
      <c r="E132" s="177" t="s">
        <v>509</v>
      </c>
      <c r="F132" s="177" t="s">
        <v>510</v>
      </c>
      <c r="G132" s="164"/>
      <c r="H132" s="164"/>
      <c r="I132" s="167"/>
      <c r="J132" s="178">
        <f>BK132</f>
        <v>0</v>
      </c>
      <c r="K132" s="164"/>
      <c r="L132" s="169"/>
      <c r="M132" s="170"/>
      <c r="N132" s="171"/>
      <c r="O132" s="171"/>
      <c r="P132" s="172">
        <f>SUM(P133:P140)</f>
        <v>0</v>
      </c>
      <c r="Q132" s="171"/>
      <c r="R132" s="172">
        <f>SUM(R133:R140)</f>
        <v>0</v>
      </c>
      <c r="S132" s="171"/>
      <c r="T132" s="173">
        <f>SUM(T133:T140)</f>
        <v>0</v>
      </c>
      <c r="AR132" s="174" t="s">
        <v>75</v>
      </c>
      <c r="AT132" s="175" t="s">
        <v>67</v>
      </c>
      <c r="AU132" s="175" t="s">
        <v>75</v>
      </c>
      <c r="AY132" s="174" t="s">
        <v>159</v>
      </c>
      <c r="BK132" s="176">
        <f>SUM(BK133:BK140)</f>
        <v>0</v>
      </c>
    </row>
    <row r="133" spans="1:65" s="2" customFormat="1" ht="36">
      <c r="A133" s="35"/>
      <c r="B133" s="36"/>
      <c r="C133" s="179" t="s">
        <v>220</v>
      </c>
      <c r="D133" s="179" t="s">
        <v>161</v>
      </c>
      <c r="E133" s="180" t="s">
        <v>1822</v>
      </c>
      <c r="F133" s="181" t="s">
        <v>1823</v>
      </c>
      <c r="G133" s="182" t="s">
        <v>199</v>
      </c>
      <c r="H133" s="183">
        <v>26.285</v>
      </c>
      <c r="I133" s="184"/>
      <c r="J133" s="185">
        <f>ROUND(I133*H133,2)</f>
        <v>0</v>
      </c>
      <c r="K133" s="181" t="s">
        <v>165</v>
      </c>
      <c r="L133" s="40"/>
      <c r="M133" s="186" t="s">
        <v>19</v>
      </c>
      <c r="N133" s="187" t="s">
        <v>39</v>
      </c>
      <c r="O133" s="65"/>
      <c r="P133" s="188">
        <f>O133*H133</f>
        <v>0</v>
      </c>
      <c r="Q133" s="188">
        <v>0</v>
      </c>
      <c r="R133" s="188">
        <f>Q133*H133</f>
        <v>0</v>
      </c>
      <c r="S133" s="188">
        <v>0</v>
      </c>
      <c r="T133" s="189">
        <f>S133*H133</f>
        <v>0</v>
      </c>
      <c r="U133" s="35"/>
      <c r="V133" s="35"/>
      <c r="W133" s="35"/>
      <c r="X133" s="35"/>
      <c r="Y133" s="35"/>
      <c r="Z133" s="35"/>
      <c r="AA133" s="35"/>
      <c r="AB133" s="35"/>
      <c r="AC133" s="35"/>
      <c r="AD133" s="35"/>
      <c r="AE133" s="35"/>
      <c r="AR133" s="190" t="s">
        <v>166</v>
      </c>
      <c r="AT133" s="190" t="s">
        <v>161</v>
      </c>
      <c r="AU133" s="190" t="s">
        <v>77</v>
      </c>
      <c r="AY133" s="18" t="s">
        <v>159</v>
      </c>
      <c r="BE133" s="191">
        <f>IF(N133="základní",J133,0)</f>
        <v>0</v>
      </c>
      <c r="BF133" s="191">
        <f>IF(N133="snížená",J133,0)</f>
        <v>0</v>
      </c>
      <c r="BG133" s="191">
        <f>IF(N133="zákl. přenesená",J133,0)</f>
        <v>0</v>
      </c>
      <c r="BH133" s="191">
        <f>IF(N133="sníž. přenesená",J133,0)</f>
        <v>0</v>
      </c>
      <c r="BI133" s="191">
        <f>IF(N133="nulová",J133,0)</f>
        <v>0</v>
      </c>
      <c r="BJ133" s="18" t="s">
        <v>75</v>
      </c>
      <c r="BK133" s="191">
        <f>ROUND(I133*H133,2)</f>
        <v>0</v>
      </c>
      <c r="BL133" s="18" t="s">
        <v>166</v>
      </c>
      <c r="BM133" s="190" t="s">
        <v>1888</v>
      </c>
    </row>
    <row r="134" spans="1:65" s="2" customFormat="1" ht="24">
      <c r="A134" s="35"/>
      <c r="B134" s="36"/>
      <c r="C134" s="179" t="s">
        <v>226</v>
      </c>
      <c r="D134" s="179" t="s">
        <v>161</v>
      </c>
      <c r="E134" s="180" t="s">
        <v>1889</v>
      </c>
      <c r="F134" s="181" t="s">
        <v>1890</v>
      </c>
      <c r="G134" s="182" t="s">
        <v>223</v>
      </c>
      <c r="H134" s="183">
        <v>4.5</v>
      </c>
      <c r="I134" s="184"/>
      <c r="J134" s="185">
        <f>ROUND(I134*H134,2)</f>
        <v>0</v>
      </c>
      <c r="K134" s="181" t="s">
        <v>165</v>
      </c>
      <c r="L134" s="40"/>
      <c r="M134" s="186" t="s">
        <v>19</v>
      </c>
      <c r="N134" s="187" t="s">
        <v>39</v>
      </c>
      <c r="O134" s="65"/>
      <c r="P134" s="188">
        <f>O134*H134</f>
        <v>0</v>
      </c>
      <c r="Q134" s="188">
        <v>0</v>
      </c>
      <c r="R134" s="188">
        <f>Q134*H134</f>
        <v>0</v>
      </c>
      <c r="S134" s="188">
        <v>0</v>
      </c>
      <c r="T134" s="189">
        <f>S134*H134</f>
        <v>0</v>
      </c>
      <c r="U134" s="35"/>
      <c r="V134" s="35"/>
      <c r="W134" s="35"/>
      <c r="X134" s="35"/>
      <c r="Y134" s="35"/>
      <c r="Z134" s="35"/>
      <c r="AA134" s="35"/>
      <c r="AB134" s="35"/>
      <c r="AC134" s="35"/>
      <c r="AD134" s="35"/>
      <c r="AE134" s="35"/>
      <c r="AR134" s="190" t="s">
        <v>166</v>
      </c>
      <c r="AT134" s="190" t="s">
        <v>161</v>
      </c>
      <c r="AU134" s="190" t="s">
        <v>77</v>
      </c>
      <c r="AY134" s="18" t="s">
        <v>159</v>
      </c>
      <c r="BE134" s="191">
        <f>IF(N134="základní",J134,0)</f>
        <v>0</v>
      </c>
      <c r="BF134" s="191">
        <f>IF(N134="snížená",J134,0)</f>
        <v>0</v>
      </c>
      <c r="BG134" s="191">
        <f>IF(N134="zákl. přenesená",J134,0)</f>
        <v>0</v>
      </c>
      <c r="BH134" s="191">
        <f>IF(N134="sníž. přenesená",J134,0)</f>
        <v>0</v>
      </c>
      <c r="BI134" s="191">
        <f>IF(N134="nulová",J134,0)</f>
        <v>0</v>
      </c>
      <c r="BJ134" s="18" t="s">
        <v>75</v>
      </c>
      <c r="BK134" s="191">
        <f>ROUND(I134*H134,2)</f>
        <v>0</v>
      </c>
      <c r="BL134" s="18" t="s">
        <v>166</v>
      </c>
      <c r="BM134" s="190" t="s">
        <v>1891</v>
      </c>
    </row>
    <row r="135" spans="1:65" s="2" customFormat="1" ht="36">
      <c r="A135" s="35"/>
      <c r="B135" s="36"/>
      <c r="C135" s="179" t="s">
        <v>231</v>
      </c>
      <c r="D135" s="179" t="s">
        <v>161</v>
      </c>
      <c r="E135" s="180" t="s">
        <v>1892</v>
      </c>
      <c r="F135" s="181" t="s">
        <v>1893</v>
      </c>
      <c r="G135" s="182" t="s">
        <v>223</v>
      </c>
      <c r="H135" s="183">
        <v>135</v>
      </c>
      <c r="I135" s="184"/>
      <c r="J135" s="185">
        <f>ROUND(I135*H135,2)</f>
        <v>0</v>
      </c>
      <c r="K135" s="181" t="s">
        <v>165</v>
      </c>
      <c r="L135" s="40"/>
      <c r="M135" s="186" t="s">
        <v>19</v>
      </c>
      <c r="N135" s="187" t="s">
        <v>39</v>
      </c>
      <c r="O135" s="65"/>
      <c r="P135" s="188">
        <f>O135*H135</f>
        <v>0</v>
      </c>
      <c r="Q135" s="188">
        <v>0</v>
      </c>
      <c r="R135" s="188">
        <f>Q135*H135</f>
        <v>0</v>
      </c>
      <c r="S135" s="188">
        <v>0</v>
      </c>
      <c r="T135" s="189">
        <f>S135*H135</f>
        <v>0</v>
      </c>
      <c r="U135" s="35"/>
      <c r="V135" s="35"/>
      <c r="W135" s="35"/>
      <c r="X135" s="35"/>
      <c r="Y135" s="35"/>
      <c r="Z135" s="35"/>
      <c r="AA135" s="35"/>
      <c r="AB135" s="35"/>
      <c r="AC135" s="35"/>
      <c r="AD135" s="35"/>
      <c r="AE135" s="35"/>
      <c r="AR135" s="190" t="s">
        <v>166</v>
      </c>
      <c r="AT135" s="190" t="s">
        <v>161</v>
      </c>
      <c r="AU135" s="190" t="s">
        <v>77</v>
      </c>
      <c r="AY135" s="18" t="s">
        <v>159</v>
      </c>
      <c r="BE135" s="191">
        <f>IF(N135="základní",J135,0)</f>
        <v>0</v>
      </c>
      <c r="BF135" s="191">
        <f>IF(N135="snížená",J135,0)</f>
        <v>0</v>
      </c>
      <c r="BG135" s="191">
        <f>IF(N135="zákl. přenesená",J135,0)</f>
        <v>0</v>
      </c>
      <c r="BH135" s="191">
        <f>IF(N135="sníž. přenesená",J135,0)</f>
        <v>0</v>
      </c>
      <c r="BI135" s="191">
        <f>IF(N135="nulová",J135,0)</f>
        <v>0</v>
      </c>
      <c r="BJ135" s="18" t="s">
        <v>75</v>
      </c>
      <c r="BK135" s="191">
        <f>ROUND(I135*H135,2)</f>
        <v>0</v>
      </c>
      <c r="BL135" s="18" t="s">
        <v>166</v>
      </c>
      <c r="BM135" s="190" t="s">
        <v>1894</v>
      </c>
    </row>
    <row r="136" spans="1:65" s="13" customFormat="1" ht="11.25">
      <c r="B136" s="192"/>
      <c r="C136" s="193"/>
      <c r="D136" s="194" t="s">
        <v>168</v>
      </c>
      <c r="E136" s="195" t="s">
        <v>19</v>
      </c>
      <c r="F136" s="196" t="s">
        <v>1895</v>
      </c>
      <c r="G136" s="193"/>
      <c r="H136" s="197">
        <v>135</v>
      </c>
      <c r="I136" s="198"/>
      <c r="J136" s="193"/>
      <c r="K136" s="193"/>
      <c r="L136" s="199"/>
      <c r="M136" s="200"/>
      <c r="N136" s="201"/>
      <c r="O136" s="201"/>
      <c r="P136" s="201"/>
      <c r="Q136" s="201"/>
      <c r="R136" s="201"/>
      <c r="S136" s="201"/>
      <c r="T136" s="202"/>
      <c r="AT136" s="203" t="s">
        <v>168</v>
      </c>
      <c r="AU136" s="203" t="s">
        <v>77</v>
      </c>
      <c r="AV136" s="13" t="s">
        <v>77</v>
      </c>
      <c r="AW136" s="13" t="s">
        <v>30</v>
      </c>
      <c r="AX136" s="13" t="s">
        <v>75</v>
      </c>
      <c r="AY136" s="203" t="s">
        <v>159</v>
      </c>
    </row>
    <row r="137" spans="1:65" s="2" customFormat="1" ht="33" customHeight="1">
      <c r="A137" s="35"/>
      <c r="B137" s="36"/>
      <c r="C137" s="179" t="s">
        <v>236</v>
      </c>
      <c r="D137" s="179" t="s">
        <v>161</v>
      </c>
      <c r="E137" s="180" t="s">
        <v>516</v>
      </c>
      <c r="F137" s="181" t="s">
        <v>517</v>
      </c>
      <c r="G137" s="182" t="s">
        <v>199</v>
      </c>
      <c r="H137" s="183">
        <v>26.285</v>
      </c>
      <c r="I137" s="184"/>
      <c r="J137" s="185">
        <f>ROUND(I137*H137,2)</f>
        <v>0</v>
      </c>
      <c r="K137" s="181" t="s">
        <v>165</v>
      </c>
      <c r="L137" s="40"/>
      <c r="M137" s="186" t="s">
        <v>19</v>
      </c>
      <c r="N137" s="187" t="s">
        <v>39</v>
      </c>
      <c r="O137" s="65"/>
      <c r="P137" s="188">
        <f>O137*H137</f>
        <v>0</v>
      </c>
      <c r="Q137" s="188">
        <v>0</v>
      </c>
      <c r="R137" s="188">
        <f>Q137*H137</f>
        <v>0</v>
      </c>
      <c r="S137" s="188">
        <v>0</v>
      </c>
      <c r="T137" s="189">
        <f>S137*H137</f>
        <v>0</v>
      </c>
      <c r="U137" s="35"/>
      <c r="V137" s="35"/>
      <c r="W137" s="35"/>
      <c r="X137" s="35"/>
      <c r="Y137" s="35"/>
      <c r="Z137" s="35"/>
      <c r="AA137" s="35"/>
      <c r="AB137" s="35"/>
      <c r="AC137" s="35"/>
      <c r="AD137" s="35"/>
      <c r="AE137" s="35"/>
      <c r="AR137" s="190" t="s">
        <v>166</v>
      </c>
      <c r="AT137" s="190" t="s">
        <v>161</v>
      </c>
      <c r="AU137" s="190" t="s">
        <v>77</v>
      </c>
      <c r="AY137" s="18" t="s">
        <v>159</v>
      </c>
      <c r="BE137" s="191">
        <f>IF(N137="základní",J137,0)</f>
        <v>0</v>
      </c>
      <c r="BF137" s="191">
        <f>IF(N137="snížená",J137,0)</f>
        <v>0</v>
      </c>
      <c r="BG137" s="191">
        <f>IF(N137="zákl. přenesená",J137,0)</f>
        <v>0</v>
      </c>
      <c r="BH137" s="191">
        <f>IF(N137="sníž. přenesená",J137,0)</f>
        <v>0</v>
      </c>
      <c r="BI137" s="191">
        <f>IF(N137="nulová",J137,0)</f>
        <v>0</v>
      </c>
      <c r="BJ137" s="18" t="s">
        <v>75</v>
      </c>
      <c r="BK137" s="191">
        <f>ROUND(I137*H137,2)</f>
        <v>0</v>
      </c>
      <c r="BL137" s="18" t="s">
        <v>166</v>
      </c>
      <c r="BM137" s="190" t="s">
        <v>1896</v>
      </c>
    </row>
    <row r="138" spans="1:65" s="2" customFormat="1" ht="44.25" customHeight="1">
      <c r="A138" s="35"/>
      <c r="B138" s="36"/>
      <c r="C138" s="179" t="s">
        <v>241</v>
      </c>
      <c r="D138" s="179" t="s">
        <v>161</v>
      </c>
      <c r="E138" s="180" t="s">
        <v>520</v>
      </c>
      <c r="F138" s="181" t="s">
        <v>521</v>
      </c>
      <c r="G138" s="182" t="s">
        <v>199</v>
      </c>
      <c r="H138" s="183">
        <v>429.87</v>
      </c>
      <c r="I138" s="184"/>
      <c r="J138" s="185">
        <f>ROUND(I138*H138,2)</f>
        <v>0</v>
      </c>
      <c r="K138" s="181" t="s">
        <v>165</v>
      </c>
      <c r="L138" s="40"/>
      <c r="M138" s="186" t="s">
        <v>19</v>
      </c>
      <c r="N138" s="187" t="s">
        <v>39</v>
      </c>
      <c r="O138" s="65"/>
      <c r="P138" s="188">
        <f>O138*H138</f>
        <v>0</v>
      </c>
      <c r="Q138" s="188">
        <v>0</v>
      </c>
      <c r="R138" s="188">
        <f>Q138*H138</f>
        <v>0</v>
      </c>
      <c r="S138" s="188">
        <v>0</v>
      </c>
      <c r="T138" s="189">
        <f>S138*H138</f>
        <v>0</v>
      </c>
      <c r="U138" s="35"/>
      <c r="V138" s="35"/>
      <c r="W138" s="35"/>
      <c r="X138" s="35"/>
      <c r="Y138" s="35"/>
      <c r="Z138" s="35"/>
      <c r="AA138" s="35"/>
      <c r="AB138" s="35"/>
      <c r="AC138" s="35"/>
      <c r="AD138" s="35"/>
      <c r="AE138" s="35"/>
      <c r="AR138" s="190" t="s">
        <v>166</v>
      </c>
      <c r="AT138" s="190" t="s">
        <v>161</v>
      </c>
      <c r="AU138" s="190" t="s">
        <v>77</v>
      </c>
      <c r="AY138" s="18" t="s">
        <v>159</v>
      </c>
      <c r="BE138" s="191">
        <f>IF(N138="základní",J138,0)</f>
        <v>0</v>
      </c>
      <c r="BF138" s="191">
        <f>IF(N138="snížená",J138,0)</f>
        <v>0</v>
      </c>
      <c r="BG138" s="191">
        <f>IF(N138="zákl. přenesená",J138,0)</f>
        <v>0</v>
      </c>
      <c r="BH138" s="191">
        <f>IF(N138="sníž. přenesená",J138,0)</f>
        <v>0</v>
      </c>
      <c r="BI138" s="191">
        <f>IF(N138="nulová",J138,0)</f>
        <v>0</v>
      </c>
      <c r="BJ138" s="18" t="s">
        <v>75</v>
      </c>
      <c r="BK138" s="191">
        <f>ROUND(I138*H138,2)</f>
        <v>0</v>
      </c>
      <c r="BL138" s="18" t="s">
        <v>166</v>
      </c>
      <c r="BM138" s="190" t="s">
        <v>1897</v>
      </c>
    </row>
    <row r="139" spans="1:65" s="13" customFormat="1" ht="11.25">
      <c r="B139" s="192"/>
      <c r="C139" s="193"/>
      <c r="D139" s="194" t="s">
        <v>168</v>
      </c>
      <c r="E139" s="195" t="s">
        <v>19</v>
      </c>
      <c r="F139" s="196" t="s">
        <v>1898</v>
      </c>
      <c r="G139" s="193"/>
      <c r="H139" s="197">
        <v>429.87</v>
      </c>
      <c r="I139" s="198"/>
      <c r="J139" s="193"/>
      <c r="K139" s="193"/>
      <c r="L139" s="199"/>
      <c r="M139" s="200"/>
      <c r="N139" s="201"/>
      <c r="O139" s="201"/>
      <c r="P139" s="201"/>
      <c r="Q139" s="201"/>
      <c r="R139" s="201"/>
      <c r="S139" s="201"/>
      <c r="T139" s="202"/>
      <c r="AT139" s="203" t="s">
        <v>168</v>
      </c>
      <c r="AU139" s="203" t="s">
        <v>77</v>
      </c>
      <c r="AV139" s="13" t="s">
        <v>77</v>
      </c>
      <c r="AW139" s="13" t="s">
        <v>30</v>
      </c>
      <c r="AX139" s="13" t="s">
        <v>75</v>
      </c>
      <c r="AY139" s="203" t="s">
        <v>159</v>
      </c>
    </row>
    <row r="140" spans="1:65" s="2" customFormat="1" ht="44.25" customHeight="1">
      <c r="A140" s="35"/>
      <c r="B140" s="36"/>
      <c r="C140" s="179" t="s">
        <v>8</v>
      </c>
      <c r="D140" s="179" t="s">
        <v>161</v>
      </c>
      <c r="E140" s="180" t="s">
        <v>525</v>
      </c>
      <c r="F140" s="181" t="s">
        <v>526</v>
      </c>
      <c r="G140" s="182" t="s">
        <v>199</v>
      </c>
      <c r="H140" s="183">
        <v>26.285</v>
      </c>
      <c r="I140" s="184"/>
      <c r="J140" s="185">
        <f>ROUND(I140*H140,2)</f>
        <v>0</v>
      </c>
      <c r="K140" s="181" t="s">
        <v>165</v>
      </c>
      <c r="L140" s="40"/>
      <c r="M140" s="186" t="s">
        <v>19</v>
      </c>
      <c r="N140" s="187" t="s">
        <v>39</v>
      </c>
      <c r="O140" s="65"/>
      <c r="P140" s="188">
        <f>O140*H140</f>
        <v>0</v>
      </c>
      <c r="Q140" s="188">
        <v>0</v>
      </c>
      <c r="R140" s="188">
        <f>Q140*H140</f>
        <v>0</v>
      </c>
      <c r="S140" s="188">
        <v>0</v>
      </c>
      <c r="T140" s="189">
        <f>S140*H140</f>
        <v>0</v>
      </c>
      <c r="U140" s="35"/>
      <c r="V140" s="35"/>
      <c r="W140" s="35"/>
      <c r="X140" s="35"/>
      <c r="Y140" s="35"/>
      <c r="Z140" s="35"/>
      <c r="AA140" s="35"/>
      <c r="AB140" s="35"/>
      <c r="AC140" s="35"/>
      <c r="AD140" s="35"/>
      <c r="AE140" s="35"/>
      <c r="AR140" s="190" t="s">
        <v>166</v>
      </c>
      <c r="AT140" s="190" t="s">
        <v>161</v>
      </c>
      <c r="AU140" s="190" t="s">
        <v>77</v>
      </c>
      <c r="AY140" s="18" t="s">
        <v>159</v>
      </c>
      <c r="BE140" s="191">
        <f>IF(N140="základní",J140,0)</f>
        <v>0</v>
      </c>
      <c r="BF140" s="191">
        <f>IF(N140="snížená",J140,0)</f>
        <v>0</v>
      </c>
      <c r="BG140" s="191">
        <f>IF(N140="zákl. přenesená",J140,0)</f>
        <v>0</v>
      </c>
      <c r="BH140" s="191">
        <f>IF(N140="sníž. přenesená",J140,0)</f>
        <v>0</v>
      </c>
      <c r="BI140" s="191">
        <f>IF(N140="nulová",J140,0)</f>
        <v>0</v>
      </c>
      <c r="BJ140" s="18" t="s">
        <v>75</v>
      </c>
      <c r="BK140" s="191">
        <f>ROUND(I140*H140,2)</f>
        <v>0</v>
      </c>
      <c r="BL140" s="18" t="s">
        <v>166</v>
      </c>
      <c r="BM140" s="190" t="s">
        <v>1899</v>
      </c>
    </row>
    <row r="141" spans="1:65" s="12" customFormat="1" ht="22.9" customHeight="1">
      <c r="B141" s="163"/>
      <c r="C141" s="164"/>
      <c r="D141" s="165" t="s">
        <v>67</v>
      </c>
      <c r="E141" s="177" t="s">
        <v>528</v>
      </c>
      <c r="F141" s="177" t="s">
        <v>529</v>
      </c>
      <c r="G141" s="164"/>
      <c r="H141" s="164"/>
      <c r="I141" s="167"/>
      <c r="J141" s="178">
        <f>BK141</f>
        <v>0</v>
      </c>
      <c r="K141" s="164"/>
      <c r="L141" s="169"/>
      <c r="M141" s="170"/>
      <c r="N141" s="171"/>
      <c r="O141" s="171"/>
      <c r="P141" s="172">
        <f>P142</f>
        <v>0</v>
      </c>
      <c r="Q141" s="171"/>
      <c r="R141" s="172">
        <f>R142</f>
        <v>0</v>
      </c>
      <c r="S141" s="171"/>
      <c r="T141" s="173">
        <f>T142</f>
        <v>0</v>
      </c>
      <c r="AR141" s="174" t="s">
        <v>75</v>
      </c>
      <c r="AT141" s="175" t="s">
        <v>67</v>
      </c>
      <c r="AU141" s="175" t="s">
        <v>75</v>
      </c>
      <c r="AY141" s="174" t="s">
        <v>159</v>
      </c>
      <c r="BK141" s="176">
        <f>BK142</f>
        <v>0</v>
      </c>
    </row>
    <row r="142" spans="1:65" s="2" customFormat="1" ht="55.5" customHeight="1">
      <c r="A142" s="35"/>
      <c r="B142" s="36"/>
      <c r="C142" s="179" t="s">
        <v>249</v>
      </c>
      <c r="D142" s="179" t="s">
        <v>161</v>
      </c>
      <c r="E142" s="180" t="s">
        <v>1048</v>
      </c>
      <c r="F142" s="181" t="s">
        <v>1049</v>
      </c>
      <c r="G142" s="182" t="s">
        <v>199</v>
      </c>
      <c r="H142" s="183">
        <v>9.1110000000000007</v>
      </c>
      <c r="I142" s="184"/>
      <c r="J142" s="185">
        <f>ROUND(I142*H142,2)</f>
        <v>0</v>
      </c>
      <c r="K142" s="181" t="s">
        <v>165</v>
      </c>
      <c r="L142" s="40"/>
      <c r="M142" s="186" t="s">
        <v>19</v>
      </c>
      <c r="N142" s="187" t="s">
        <v>39</v>
      </c>
      <c r="O142" s="65"/>
      <c r="P142" s="188">
        <f>O142*H142</f>
        <v>0</v>
      </c>
      <c r="Q142" s="188">
        <v>0</v>
      </c>
      <c r="R142" s="188">
        <f>Q142*H142</f>
        <v>0</v>
      </c>
      <c r="S142" s="188">
        <v>0</v>
      </c>
      <c r="T142" s="189">
        <f>S142*H142</f>
        <v>0</v>
      </c>
      <c r="U142" s="35"/>
      <c r="V142" s="35"/>
      <c r="W142" s="35"/>
      <c r="X142" s="35"/>
      <c r="Y142" s="35"/>
      <c r="Z142" s="35"/>
      <c r="AA142" s="35"/>
      <c r="AB142" s="35"/>
      <c r="AC142" s="35"/>
      <c r="AD142" s="35"/>
      <c r="AE142" s="35"/>
      <c r="AR142" s="190" t="s">
        <v>166</v>
      </c>
      <c r="AT142" s="190" t="s">
        <v>161</v>
      </c>
      <c r="AU142" s="190" t="s">
        <v>77</v>
      </c>
      <c r="AY142" s="18" t="s">
        <v>159</v>
      </c>
      <c r="BE142" s="191">
        <f>IF(N142="základní",J142,0)</f>
        <v>0</v>
      </c>
      <c r="BF142" s="191">
        <f>IF(N142="snížená",J142,0)</f>
        <v>0</v>
      </c>
      <c r="BG142" s="191">
        <f>IF(N142="zákl. přenesená",J142,0)</f>
        <v>0</v>
      </c>
      <c r="BH142" s="191">
        <f>IF(N142="sníž. přenesená",J142,0)</f>
        <v>0</v>
      </c>
      <c r="BI142" s="191">
        <f>IF(N142="nulová",J142,0)</f>
        <v>0</v>
      </c>
      <c r="BJ142" s="18" t="s">
        <v>75</v>
      </c>
      <c r="BK142" s="191">
        <f>ROUND(I142*H142,2)</f>
        <v>0</v>
      </c>
      <c r="BL142" s="18" t="s">
        <v>166</v>
      </c>
      <c r="BM142" s="190" t="s">
        <v>1900</v>
      </c>
    </row>
    <row r="143" spans="1:65" s="12" customFormat="1" ht="25.9" customHeight="1">
      <c r="B143" s="163"/>
      <c r="C143" s="164"/>
      <c r="D143" s="165" t="s">
        <v>67</v>
      </c>
      <c r="E143" s="166" t="s">
        <v>534</v>
      </c>
      <c r="F143" s="166" t="s">
        <v>535</v>
      </c>
      <c r="G143" s="164"/>
      <c r="H143" s="164"/>
      <c r="I143" s="167"/>
      <c r="J143" s="168">
        <f>BK143</f>
        <v>0</v>
      </c>
      <c r="K143" s="164"/>
      <c r="L143" s="169"/>
      <c r="M143" s="170"/>
      <c r="N143" s="171"/>
      <c r="O143" s="171"/>
      <c r="P143" s="172">
        <f>P144+P154+P161+P173+P177+P194+P208+P226+P246+P277</f>
        <v>0</v>
      </c>
      <c r="Q143" s="171"/>
      <c r="R143" s="172">
        <f>R144+R154+R161+R173+R177+R194+R208+R226+R246+R277</f>
        <v>4.1762294100000004</v>
      </c>
      <c r="S143" s="171"/>
      <c r="T143" s="173">
        <f>T144+T154+T161+T173+T177+T194+T208+T226+T246+T277</f>
        <v>2.7466459999999997</v>
      </c>
      <c r="AR143" s="174" t="s">
        <v>77</v>
      </c>
      <c r="AT143" s="175" t="s">
        <v>67</v>
      </c>
      <c r="AU143" s="175" t="s">
        <v>68</v>
      </c>
      <c r="AY143" s="174" t="s">
        <v>159</v>
      </c>
      <c r="BK143" s="176">
        <f>BK144+BK154+BK161+BK173+BK177+BK194+BK208+BK226+BK246+BK277</f>
        <v>0</v>
      </c>
    </row>
    <row r="144" spans="1:65" s="12" customFormat="1" ht="22.9" customHeight="1">
      <c r="B144" s="163"/>
      <c r="C144" s="164"/>
      <c r="D144" s="165" t="s">
        <v>67</v>
      </c>
      <c r="E144" s="177" t="s">
        <v>565</v>
      </c>
      <c r="F144" s="177" t="s">
        <v>566</v>
      </c>
      <c r="G144" s="164"/>
      <c r="H144" s="164"/>
      <c r="I144" s="167"/>
      <c r="J144" s="178">
        <f>BK144</f>
        <v>0</v>
      </c>
      <c r="K144" s="164"/>
      <c r="L144" s="169"/>
      <c r="M144" s="170"/>
      <c r="N144" s="171"/>
      <c r="O144" s="171"/>
      <c r="P144" s="172">
        <f>SUM(P145:P153)</f>
        <v>0</v>
      </c>
      <c r="Q144" s="171"/>
      <c r="R144" s="172">
        <f>SUM(R145:R153)</f>
        <v>3.1300000000000001E-2</v>
      </c>
      <c r="S144" s="171"/>
      <c r="T144" s="173">
        <f>SUM(T145:T153)</f>
        <v>0</v>
      </c>
      <c r="AR144" s="174" t="s">
        <v>77</v>
      </c>
      <c r="AT144" s="175" t="s">
        <v>67</v>
      </c>
      <c r="AU144" s="175" t="s">
        <v>75</v>
      </c>
      <c r="AY144" s="174" t="s">
        <v>159</v>
      </c>
      <c r="BK144" s="176">
        <f>SUM(BK145:BK153)</f>
        <v>0</v>
      </c>
    </row>
    <row r="145" spans="1:65" s="2" customFormat="1" ht="24">
      <c r="A145" s="35"/>
      <c r="B145" s="36"/>
      <c r="C145" s="179" t="s">
        <v>254</v>
      </c>
      <c r="D145" s="179" t="s">
        <v>161</v>
      </c>
      <c r="E145" s="180" t="s">
        <v>1901</v>
      </c>
      <c r="F145" s="181" t="s">
        <v>1902</v>
      </c>
      <c r="G145" s="182" t="s">
        <v>223</v>
      </c>
      <c r="H145" s="183">
        <v>2</v>
      </c>
      <c r="I145" s="184"/>
      <c r="J145" s="185">
        <f t="shared" ref="J145:J153" si="0">ROUND(I145*H145,2)</f>
        <v>0</v>
      </c>
      <c r="K145" s="181" t="s">
        <v>165</v>
      </c>
      <c r="L145" s="40"/>
      <c r="M145" s="186" t="s">
        <v>19</v>
      </c>
      <c r="N145" s="187" t="s">
        <v>39</v>
      </c>
      <c r="O145" s="65"/>
      <c r="P145" s="188">
        <f t="shared" ref="P145:P153" si="1">O145*H145</f>
        <v>0</v>
      </c>
      <c r="Q145" s="188">
        <v>2.0600000000000002E-3</v>
      </c>
      <c r="R145" s="188">
        <f t="shared" ref="R145:R153" si="2">Q145*H145</f>
        <v>4.1200000000000004E-3</v>
      </c>
      <c r="S145" s="188">
        <v>0</v>
      </c>
      <c r="T145" s="189">
        <f t="shared" ref="T145:T153" si="3">S145*H145</f>
        <v>0</v>
      </c>
      <c r="U145" s="35"/>
      <c r="V145" s="35"/>
      <c r="W145" s="35"/>
      <c r="X145" s="35"/>
      <c r="Y145" s="35"/>
      <c r="Z145" s="35"/>
      <c r="AA145" s="35"/>
      <c r="AB145" s="35"/>
      <c r="AC145" s="35"/>
      <c r="AD145" s="35"/>
      <c r="AE145" s="35"/>
      <c r="AR145" s="190" t="s">
        <v>249</v>
      </c>
      <c r="AT145" s="190" t="s">
        <v>161</v>
      </c>
      <c r="AU145" s="190" t="s">
        <v>77</v>
      </c>
      <c r="AY145" s="18" t="s">
        <v>159</v>
      </c>
      <c r="BE145" s="191">
        <f t="shared" ref="BE145:BE153" si="4">IF(N145="základní",J145,0)</f>
        <v>0</v>
      </c>
      <c r="BF145" s="191">
        <f t="shared" ref="BF145:BF153" si="5">IF(N145="snížená",J145,0)</f>
        <v>0</v>
      </c>
      <c r="BG145" s="191">
        <f t="shared" ref="BG145:BG153" si="6">IF(N145="zákl. přenesená",J145,0)</f>
        <v>0</v>
      </c>
      <c r="BH145" s="191">
        <f t="shared" ref="BH145:BH153" si="7">IF(N145="sníž. přenesená",J145,0)</f>
        <v>0</v>
      </c>
      <c r="BI145" s="191">
        <f t="shared" ref="BI145:BI153" si="8">IF(N145="nulová",J145,0)</f>
        <v>0</v>
      </c>
      <c r="BJ145" s="18" t="s">
        <v>75</v>
      </c>
      <c r="BK145" s="191">
        <f t="shared" ref="BK145:BK153" si="9">ROUND(I145*H145,2)</f>
        <v>0</v>
      </c>
      <c r="BL145" s="18" t="s">
        <v>249</v>
      </c>
      <c r="BM145" s="190" t="s">
        <v>1903</v>
      </c>
    </row>
    <row r="146" spans="1:65" s="2" customFormat="1" ht="24">
      <c r="A146" s="35"/>
      <c r="B146" s="36"/>
      <c r="C146" s="179" t="s">
        <v>259</v>
      </c>
      <c r="D146" s="179" t="s">
        <v>161</v>
      </c>
      <c r="E146" s="180" t="s">
        <v>568</v>
      </c>
      <c r="F146" s="181" t="s">
        <v>569</v>
      </c>
      <c r="G146" s="182" t="s">
        <v>223</v>
      </c>
      <c r="H146" s="183">
        <v>3</v>
      </c>
      <c r="I146" s="184"/>
      <c r="J146" s="185">
        <f t="shared" si="0"/>
        <v>0</v>
      </c>
      <c r="K146" s="181" t="s">
        <v>165</v>
      </c>
      <c r="L146" s="40"/>
      <c r="M146" s="186" t="s">
        <v>19</v>
      </c>
      <c r="N146" s="187" t="s">
        <v>39</v>
      </c>
      <c r="O146" s="65"/>
      <c r="P146" s="188">
        <f t="shared" si="1"/>
        <v>0</v>
      </c>
      <c r="Q146" s="188">
        <v>1.5499999999999999E-3</v>
      </c>
      <c r="R146" s="188">
        <f t="shared" si="2"/>
        <v>4.6499999999999996E-3</v>
      </c>
      <c r="S146" s="188">
        <v>0</v>
      </c>
      <c r="T146" s="189">
        <f t="shared" si="3"/>
        <v>0</v>
      </c>
      <c r="U146" s="35"/>
      <c r="V146" s="35"/>
      <c r="W146" s="35"/>
      <c r="X146" s="35"/>
      <c r="Y146" s="35"/>
      <c r="Z146" s="35"/>
      <c r="AA146" s="35"/>
      <c r="AB146" s="35"/>
      <c r="AC146" s="35"/>
      <c r="AD146" s="35"/>
      <c r="AE146" s="35"/>
      <c r="AR146" s="190" t="s">
        <v>249</v>
      </c>
      <c r="AT146" s="190" t="s">
        <v>161</v>
      </c>
      <c r="AU146" s="190" t="s">
        <v>77</v>
      </c>
      <c r="AY146" s="18" t="s">
        <v>159</v>
      </c>
      <c r="BE146" s="191">
        <f t="shared" si="4"/>
        <v>0</v>
      </c>
      <c r="BF146" s="191">
        <f t="shared" si="5"/>
        <v>0</v>
      </c>
      <c r="BG146" s="191">
        <f t="shared" si="6"/>
        <v>0</v>
      </c>
      <c r="BH146" s="191">
        <f t="shared" si="7"/>
        <v>0</v>
      </c>
      <c r="BI146" s="191">
        <f t="shared" si="8"/>
        <v>0</v>
      </c>
      <c r="BJ146" s="18" t="s">
        <v>75</v>
      </c>
      <c r="BK146" s="191">
        <f t="shared" si="9"/>
        <v>0</v>
      </c>
      <c r="BL146" s="18" t="s">
        <v>249</v>
      </c>
      <c r="BM146" s="190" t="s">
        <v>1904</v>
      </c>
    </row>
    <row r="147" spans="1:65" s="2" customFormat="1" ht="24">
      <c r="A147" s="35"/>
      <c r="B147" s="36"/>
      <c r="C147" s="179" t="s">
        <v>266</v>
      </c>
      <c r="D147" s="179" t="s">
        <v>161</v>
      </c>
      <c r="E147" s="180" t="s">
        <v>1905</v>
      </c>
      <c r="F147" s="181" t="s">
        <v>1906</v>
      </c>
      <c r="G147" s="182" t="s">
        <v>223</v>
      </c>
      <c r="H147" s="183">
        <v>3</v>
      </c>
      <c r="I147" s="184"/>
      <c r="J147" s="185">
        <f t="shared" si="0"/>
        <v>0</v>
      </c>
      <c r="K147" s="181" t="s">
        <v>165</v>
      </c>
      <c r="L147" s="40"/>
      <c r="M147" s="186" t="s">
        <v>19</v>
      </c>
      <c r="N147" s="187" t="s">
        <v>39</v>
      </c>
      <c r="O147" s="65"/>
      <c r="P147" s="188">
        <f t="shared" si="1"/>
        <v>0</v>
      </c>
      <c r="Q147" s="188">
        <v>5.9000000000000003E-4</v>
      </c>
      <c r="R147" s="188">
        <f t="shared" si="2"/>
        <v>1.7700000000000001E-3</v>
      </c>
      <c r="S147" s="188">
        <v>0</v>
      </c>
      <c r="T147" s="189">
        <f t="shared" si="3"/>
        <v>0</v>
      </c>
      <c r="U147" s="35"/>
      <c r="V147" s="35"/>
      <c r="W147" s="35"/>
      <c r="X147" s="35"/>
      <c r="Y147" s="35"/>
      <c r="Z147" s="35"/>
      <c r="AA147" s="35"/>
      <c r="AB147" s="35"/>
      <c r="AC147" s="35"/>
      <c r="AD147" s="35"/>
      <c r="AE147" s="35"/>
      <c r="AR147" s="190" t="s">
        <v>249</v>
      </c>
      <c r="AT147" s="190" t="s">
        <v>161</v>
      </c>
      <c r="AU147" s="190" t="s">
        <v>77</v>
      </c>
      <c r="AY147" s="18" t="s">
        <v>159</v>
      </c>
      <c r="BE147" s="191">
        <f t="shared" si="4"/>
        <v>0</v>
      </c>
      <c r="BF147" s="191">
        <f t="shared" si="5"/>
        <v>0</v>
      </c>
      <c r="BG147" s="191">
        <f t="shared" si="6"/>
        <v>0</v>
      </c>
      <c r="BH147" s="191">
        <f t="shared" si="7"/>
        <v>0</v>
      </c>
      <c r="BI147" s="191">
        <f t="shared" si="8"/>
        <v>0</v>
      </c>
      <c r="BJ147" s="18" t="s">
        <v>75</v>
      </c>
      <c r="BK147" s="191">
        <f t="shared" si="9"/>
        <v>0</v>
      </c>
      <c r="BL147" s="18" t="s">
        <v>249</v>
      </c>
      <c r="BM147" s="190" t="s">
        <v>1907</v>
      </c>
    </row>
    <row r="148" spans="1:65" s="2" customFormat="1" ht="24">
      <c r="A148" s="35"/>
      <c r="B148" s="36"/>
      <c r="C148" s="179" t="s">
        <v>279</v>
      </c>
      <c r="D148" s="179" t="s">
        <v>161</v>
      </c>
      <c r="E148" s="180" t="s">
        <v>1908</v>
      </c>
      <c r="F148" s="181" t="s">
        <v>1909</v>
      </c>
      <c r="G148" s="182" t="s">
        <v>223</v>
      </c>
      <c r="H148" s="183">
        <v>1</v>
      </c>
      <c r="I148" s="184"/>
      <c r="J148" s="185">
        <f t="shared" si="0"/>
        <v>0</v>
      </c>
      <c r="K148" s="181" t="s">
        <v>165</v>
      </c>
      <c r="L148" s="40"/>
      <c r="M148" s="186" t="s">
        <v>19</v>
      </c>
      <c r="N148" s="187" t="s">
        <v>39</v>
      </c>
      <c r="O148" s="65"/>
      <c r="P148" s="188">
        <f t="shared" si="1"/>
        <v>0</v>
      </c>
      <c r="Q148" s="188">
        <v>2.0100000000000001E-3</v>
      </c>
      <c r="R148" s="188">
        <f t="shared" si="2"/>
        <v>2.0100000000000001E-3</v>
      </c>
      <c r="S148" s="188">
        <v>0</v>
      </c>
      <c r="T148" s="189">
        <f t="shared" si="3"/>
        <v>0</v>
      </c>
      <c r="U148" s="35"/>
      <c r="V148" s="35"/>
      <c r="W148" s="35"/>
      <c r="X148" s="35"/>
      <c r="Y148" s="35"/>
      <c r="Z148" s="35"/>
      <c r="AA148" s="35"/>
      <c r="AB148" s="35"/>
      <c r="AC148" s="35"/>
      <c r="AD148" s="35"/>
      <c r="AE148" s="35"/>
      <c r="AR148" s="190" t="s">
        <v>249</v>
      </c>
      <c r="AT148" s="190" t="s">
        <v>161</v>
      </c>
      <c r="AU148" s="190" t="s">
        <v>77</v>
      </c>
      <c r="AY148" s="18" t="s">
        <v>159</v>
      </c>
      <c r="BE148" s="191">
        <f t="shared" si="4"/>
        <v>0</v>
      </c>
      <c r="BF148" s="191">
        <f t="shared" si="5"/>
        <v>0</v>
      </c>
      <c r="BG148" s="191">
        <f t="shared" si="6"/>
        <v>0</v>
      </c>
      <c r="BH148" s="191">
        <f t="shared" si="7"/>
        <v>0</v>
      </c>
      <c r="BI148" s="191">
        <f t="shared" si="8"/>
        <v>0</v>
      </c>
      <c r="BJ148" s="18" t="s">
        <v>75</v>
      </c>
      <c r="BK148" s="191">
        <f t="shared" si="9"/>
        <v>0</v>
      </c>
      <c r="BL148" s="18" t="s">
        <v>249</v>
      </c>
      <c r="BM148" s="190" t="s">
        <v>1910</v>
      </c>
    </row>
    <row r="149" spans="1:65" s="2" customFormat="1" ht="21.75" customHeight="1">
      <c r="A149" s="35"/>
      <c r="B149" s="36"/>
      <c r="C149" s="179" t="s">
        <v>7</v>
      </c>
      <c r="D149" s="179" t="s">
        <v>161</v>
      </c>
      <c r="E149" s="180" t="s">
        <v>1911</v>
      </c>
      <c r="F149" s="181" t="s">
        <v>1912</v>
      </c>
      <c r="G149" s="182" t="s">
        <v>223</v>
      </c>
      <c r="H149" s="183">
        <v>5</v>
      </c>
      <c r="I149" s="184"/>
      <c r="J149" s="185">
        <f t="shared" si="0"/>
        <v>0</v>
      </c>
      <c r="K149" s="181" t="s">
        <v>165</v>
      </c>
      <c r="L149" s="40"/>
      <c r="M149" s="186" t="s">
        <v>19</v>
      </c>
      <c r="N149" s="187" t="s">
        <v>39</v>
      </c>
      <c r="O149" s="65"/>
      <c r="P149" s="188">
        <f t="shared" si="1"/>
        <v>0</v>
      </c>
      <c r="Q149" s="188">
        <v>4.0999999999999999E-4</v>
      </c>
      <c r="R149" s="188">
        <f t="shared" si="2"/>
        <v>2.0499999999999997E-3</v>
      </c>
      <c r="S149" s="188">
        <v>0</v>
      </c>
      <c r="T149" s="189">
        <f t="shared" si="3"/>
        <v>0</v>
      </c>
      <c r="U149" s="35"/>
      <c r="V149" s="35"/>
      <c r="W149" s="35"/>
      <c r="X149" s="35"/>
      <c r="Y149" s="35"/>
      <c r="Z149" s="35"/>
      <c r="AA149" s="35"/>
      <c r="AB149" s="35"/>
      <c r="AC149" s="35"/>
      <c r="AD149" s="35"/>
      <c r="AE149" s="35"/>
      <c r="AR149" s="190" t="s">
        <v>249</v>
      </c>
      <c r="AT149" s="190" t="s">
        <v>161</v>
      </c>
      <c r="AU149" s="190" t="s">
        <v>77</v>
      </c>
      <c r="AY149" s="18" t="s">
        <v>159</v>
      </c>
      <c r="BE149" s="191">
        <f t="shared" si="4"/>
        <v>0</v>
      </c>
      <c r="BF149" s="191">
        <f t="shared" si="5"/>
        <v>0</v>
      </c>
      <c r="BG149" s="191">
        <f t="shared" si="6"/>
        <v>0</v>
      </c>
      <c r="BH149" s="191">
        <f t="shared" si="7"/>
        <v>0</v>
      </c>
      <c r="BI149" s="191">
        <f t="shared" si="8"/>
        <v>0</v>
      </c>
      <c r="BJ149" s="18" t="s">
        <v>75</v>
      </c>
      <c r="BK149" s="191">
        <f t="shared" si="9"/>
        <v>0</v>
      </c>
      <c r="BL149" s="18" t="s">
        <v>249</v>
      </c>
      <c r="BM149" s="190" t="s">
        <v>1913</v>
      </c>
    </row>
    <row r="150" spans="1:65" s="2" customFormat="1" ht="21.75" customHeight="1">
      <c r="A150" s="35"/>
      <c r="B150" s="36"/>
      <c r="C150" s="179" t="s">
        <v>295</v>
      </c>
      <c r="D150" s="179" t="s">
        <v>161</v>
      </c>
      <c r="E150" s="180" t="s">
        <v>576</v>
      </c>
      <c r="F150" s="181" t="s">
        <v>577</v>
      </c>
      <c r="G150" s="182" t="s">
        <v>223</v>
      </c>
      <c r="H150" s="183">
        <v>15</v>
      </c>
      <c r="I150" s="184"/>
      <c r="J150" s="185">
        <f t="shared" si="0"/>
        <v>0</v>
      </c>
      <c r="K150" s="181" t="s">
        <v>165</v>
      </c>
      <c r="L150" s="40"/>
      <c r="M150" s="186" t="s">
        <v>19</v>
      </c>
      <c r="N150" s="187" t="s">
        <v>39</v>
      </c>
      <c r="O150" s="65"/>
      <c r="P150" s="188">
        <f t="shared" si="1"/>
        <v>0</v>
      </c>
      <c r="Q150" s="188">
        <v>4.8000000000000001E-4</v>
      </c>
      <c r="R150" s="188">
        <f t="shared" si="2"/>
        <v>7.1999999999999998E-3</v>
      </c>
      <c r="S150" s="188">
        <v>0</v>
      </c>
      <c r="T150" s="189">
        <f t="shared" si="3"/>
        <v>0</v>
      </c>
      <c r="U150" s="35"/>
      <c r="V150" s="35"/>
      <c r="W150" s="35"/>
      <c r="X150" s="35"/>
      <c r="Y150" s="35"/>
      <c r="Z150" s="35"/>
      <c r="AA150" s="35"/>
      <c r="AB150" s="35"/>
      <c r="AC150" s="35"/>
      <c r="AD150" s="35"/>
      <c r="AE150" s="35"/>
      <c r="AR150" s="190" t="s">
        <v>249</v>
      </c>
      <c r="AT150" s="190" t="s">
        <v>161</v>
      </c>
      <c r="AU150" s="190" t="s">
        <v>77</v>
      </c>
      <c r="AY150" s="18" t="s">
        <v>159</v>
      </c>
      <c r="BE150" s="191">
        <f t="shared" si="4"/>
        <v>0</v>
      </c>
      <c r="BF150" s="191">
        <f t="shared" si="5"/>
        <v>0</v>
      </c>
      <c r="BG150" s="191">
        <f t="shared" si="6"/>
        <v>0</v>
      </c>
      <c r="BH150" s="191">
        <f t="shared" si="7"/>
        <v>0</v>
      </c>
      <c r="BI150" s="191">
        <f t="shared" si="8"/>
        <v>0</v>
      </c>
      <c r="BJ150" s="18" t="s">
        <v>75</v>
      </c>
      <c r="BK150" s="191">
        <f t="shared" si="9"/>
        <v>0</v>
      </c>
      <c r="BL150" s="18" t="s">
        <v>249</v>
      </c>
      <c r="BM150" s="190" t="s">
        <v>1914</v>
      </c>
    </row>
    <row r="151" spans="1:65" s="2" customFormat="1" ht="16.5" customHeight="1">
      <c r="A151" s="35"/>
      <c r="B151" s="36"/>
      <c r="C151" s="179" t="s">
        <v>300</v>
      </c>
      <c r="D151" s="179" t="s">
        <v>161</v>
      </c>
      <c r="E151" s="180" t="s">
        <v>1915</v>
      </c>
      <c r="F151" s="181" t="s">
        <v>1916</v>
      </c>
      <c r="G151" s="182" t="s">
        <v>223</v>
      </c>
      <c r="H151" s="183">
        <v>5</v>
      </c>
      <c r="I151" s="184"/>
      <c r="J151" s="185">
        <f t="shared" si="0"/>
        <v>0</v>
      </c>
      <c r="K151" s="181" t="s">
        <v>165</v>
      </c>
      <c r="L151" s="40"/>
      <c r="M151" s="186" t="s">
        <v>19</v>
      </c>
      <c r="N151" s="187" t="s">
        <v>39</v>
      </c>
      <c r="O151" s="65"/>
      <c r="P151" s="188">
        <f t="shared" si="1"/>
        <v>0</v>
      </c>
      <c r="Q151" s="188">
        <v>1.9E-3</v>
      </c>
      <c r="R151" s="188">
        <f t="shared" si="2"/>
        <v>9.4999999999999998E-3</v>
      </c>
      <c r="S151" s="188">
        <v>0</v>
      </c>
      <c r="T151" s="189">
        <f t="shared" si="3"/>
        <v>0</v>
      </c>
      <c r="U151" s="35"/>
      <c r="V151" s="35"/>
      <c r="W151" s="35"/>
      <c r="X151" s="35"/>
      <c r="Y151" s="35"/>
      <c r="Z151" s="35"/>
      <c r="AA151" s="35"/>
      <c r="AB151" s="35"/>
      <c r="AC151" s="35"/>
      <c r="AD151" s="35"/>
      <c r="AE151" s="35"/>
      <c r="AR151" s="190" t="s">
        <v>249</v>
      </c>
      <c r="AT151" s="190" t="s">
        <v>161</v>
      </c>
      <c r="AU151" s="190" t="s">
        <v>77</v>
      </c>
      <c r="AY151" s="18" t="s">
        <v>159</v>
      </c>
      <c r="BE151" s="191">
        <f t="shared" si="4"/>
        <v>0</v>
      </c>
      <c r="BF151" s="191">
        <f t="shared" si="5"/>
        <v>0</v>
      </c>
      <c r="BG151" s="191">
        <f t="shared" si="6"/>
        <v>0</v>
      </c>
      <c r="BH151" s="191">
        <f t="shared" si="7"/>
        <v>0</v>
      </c>
      <c r="BI151" s="191">
        <f t="shared" si="8"/>
        <v>0</v>
      </c>
      <c r="BJ151" s="18" t="s">
        <v>75</v>
      </c>
      <c r="BK151" s="191">
        <f t="shared" si="9"/>
        <v>0</v>
      </c>
      <c r="BL151" s="18" t="s">
        <v>249</v>
      </c>
      <c r="BM151" s="190" t="s">
        <v>1917</v>
      </c>
    </row>
    <row r="152" spans="1:65" s="2" customFormat="1" ht="48">
      <c r="A152" s="35"/>
      <c r="B152" s="36"/>
      <c r="C152" s="179" t="s">
        <v>304</v>
      </c>
      <c r="D152" s="179" t="s">
        <v>161</v>
      </c>
      <c r="E152" s="180" t="s">
        <v>584</v>
      </c>
      <c r="F152" s="181" t="s">
        <v>585</v>
      </c>
      <c r="G152" s="182" t="s">
        <v>199</v>
      </c>
      <c r="H152" s="183">
        <v>3.1E-2</v>
      </c>
      <c r="I152" s="184"/>
      <c r="J152" s="185">
        <f t="shared" si="0"/>
        <v>0</v>
      </c>
      <c r="K152" s="181" t="s">
        <v>165</v>
      </c>
      <c r="L152" s="40"/>
      <c r="M152" s="186" t="s">
        <v>19</v>
      </c>
      <c r="N152" s="187" t="s">
        <v>39</v>
      </c>
      <c r="O152" s="65"/>
      <c r="P152" s="188">
        <f t="shared" si="1"/>
        <v>0</v>
      </c>
      <c r="Q152" s="188">
        <v>0</v>
      </c>
      <c r="R152" s="188">
        <f t="shared" si="2"/>
        <v>0</v>
      </c>
      <c r="S152" s="188">
        <v>0</v>
      </c>
      <c r="T152" s="189">
        <f t="shared" si="3"/>
        <v>0</v>
      </c>
      <c r="U152" s="35"/>
      <c r="V152" s="35"/>
      <c r="W152" s="35"/>
      <c r="X152" s="35"/>
      <c r="Y152" s="35"/>
      <c r="Z152" s="35"/>
      <c r="AA152" s="35"/>
      <c r="AB152" s="35"/>
      <c r="AC152" s="35"/>
      <c r="AD152" s="35"/>
      <c r="AE152" s="35"/>
      <c r="AR152" s="190" t="s">
        <v>249</v>
      </c>
      <c r="AT152" s="190" t="s">
        <v>161</v>
      </c>
      <c r="AU152" s="190" t="s">
        <v>77</v>
      </c>
      <c r="AY152" s="18" t="s">
        <v>159</v>
      </c>
      <c r="BE152" s="191">
        <f t="shared" si="4"/>
        <v>0</v>
      </c>
      <c r="BF152" s="191">
        <f t="shared" si="5"/>
        <v>0</v>
      </c>
      <c r="BG152" s="191">
        <f t="shared" si="6"/>
        <v>0</v>
      </c>
      <c r="BH152" s="191">
        <f t="shared" si="7"/>
        <v>0</v>
      </c>
      <c r="BI152" s="191">
        <f t="shared" si="8"/>
        <v>0</v>
      </c>
      <c r="BJ152" s="18" t="s">
        <v>75</v>
      </c>
      <c r="BK152" s="191">
        <f t="shared" si="9"/>
        <v>0</v>
      </c>
      <c r="BL152" s="18" t="s">
        <v>249</v>
      </c>
      <c r="BM152" s="190" t="s">
        <v>1918</v>
      </c>
    </row>
    <row r="153" spans="1:65" s="2" customFormat="1" ht="48">
      <c r="A153" s="35"/>
      <c r="B153" s="36"/>
      <c r="C153" s="179" t="s">
        <v>308</v>
      </c>
      <c r="D153" s="179" t="s">
        <v>161</v>
      </c>
      <c r="E153" s="180" t="s">
        <v>1919</v>
      </c>
      <c r="F153" s="181" t="s">
        <v>1920</v>
      </c>
      <c r="G153" s="182" t="s">
        <v>199</v>
      </c>
      <c r="H153" s="183">
        <v>3.1E-2</v>
      </c>
      <c r="I153" s="184"/>
      <c r="J153" s="185">
        <f t="shared" si="0"/>
        <v>0</v>
      </c>
      <c r="K153" s="181" t="s">
        <v>165</v>
      </c>
      <c r="L153" s="40"/>
      <c r="M153" s="186" t="s">
        <v>19</v>
      </c>
      <c r="N153" s="187" t="s">
        <v>39</v>
      </c>
      <c r="O153" s="65"/>
      <c r="P153" s="188">
        <f t="shared" si="1"/>
        <v>0</v>
      </c>
      <c r="Q153" s="188">
        <v>0</v>
      </c>
      <c r="R153" s="188">
        <f t="shared" si="2"/>
        <v>0</v>
      </c>
      <c r="S153" s="188">
        <v>0</v>
      </c>
      <c r="T153" s="189">
        <f t="shared" si="3"/>
        <v>0</v>
      </c>
      <c r="U153" s="35"/>
      <c r="V153" s="35"/>
      <c r="W153" s="35"/>
      <c r="X153" s="35"/>
      <c r="Y153" s="35"/>
      <c r="Z153" s="35"/>
      <c r="AA153" s="35"/>
      <c r="AB153" s="35"/>
      <c r="AC153" s="35"/>
      <c r="AD153" s="35"/>
      <c r="AE153" s="35"/>
      <c r="AR153" s="190" t="s">
        <v>249</v>
      </c>
      <c r="AT153" s="190" t="s">
        <v>161</v>
      </c>
      <c r="AU153" s="190" t="s">
        <v>77</v>
      </c>
      <c r="AY153" s="18" t="s">
        <v>159</v>
      </c>
      <c r="BE153" s="191">
        <f t="shared" si="4"/>
        <v>0</v>
      </c>
      <c r="BF153" s="191">
        <f t="shared" si="5"/>
        <v>0</v>
      </c>
      <c r="BG153" s="191">
        <f t="shared" si="6"/>
        <v>0</v>
      </c>
      <c r="BH153" s="191">
        <f t="shared" si="7"/>
        <v>0</v>
      </c>
      <c r="BI153" s="191">
        <f t="shared" si="8"/>
        <v>0</v>
      </c>
      <c r="BJ153" s="18" t="s">
        <v>75</v>
      </c>
      <c r="BK153" s="191">
        <f t="shared" si="9"/>
        <v>0</v>
      </c>
      <c r="BL153" s="18" t="s">
        <v>249</v>
      </c>
      <c r="BM153" s="190" t="s">
        <v>1921</v>
      </c>
    </row>
    <row r="154" spans="1:65" s="12" customFormat="1" ht="22.9" customHeight="1">
      <c r="B154" s="163"/>
      <c r="C154" s="164"/>
      <c r="D154" s="165" t="s">
        <v>67</v>
      </c>
      <c r="E154" s="177" t="s">
        <v>587</v>
      </c>
      <c r="F154" s="177" t="s">
        <v>588</v>
      </c>
      <c r="G154" s="164"/>
      <c r="H154" s="164"/>
      <c r="I154" s="167"/>
      <c r="J154" s="178">
        <f>BK154</f>
        <v>0</v>
      </c>
      <c r="K154" s="164"/>
      <c r="L154" s="169"/>
      <c r="M154" s="170"/>
      <c r="N154" s="171"/>
      <c r="O154" s="171"/>
      <c r="P154" s="172">
        <f>SUM(P155:P160)</f>
        <v>0</v>
      </c>
      <c r="Q154" s="171"/>
      <c r="R154" s="172">
        <f>SUM(R155:R160)</f>
        <v>2.1356399999999998E-2</v>
      </c>
      <c r="S154" s="171"/>
      <c r="T154" s="173">
        <f>SUM(T155:T160)</f>
        <v>0</v>
      </c>
      <c r="AR154" s="174" t="s">
        <v>77</v>
      </c>
      <c r="AT154" s="175" t="s">
        <v>67</v>
      </c>
      <c r="AU154" s="175" t="s">
        <v>75</v>
      </c>
      <c r="AY154" s="174" t="s">
        <v>159</v>
      </c>
      <c r="BK154" s="176">
        <f>SUM(BK155:BK160)</f>
        <v>0</v>
      </c>
    </row>
    <row r="155" spans="1:65" s="2" customFormat="1" ht="24">
      <c r="A155" s="35"/>
      <c r="B155" s="36"/>
      <c r="C155" s="179" t="s">
        <v>313</v>
      </c>
      <c r="D155" s="179" t="s">
        <v>161</v>
      </c>
      <c r="E155" s="180" t="s">
        <v>1922</v>
      </c>
      <c r="F155" s="181" t="s">
        <v>1923</v>
      </c>
      <c r="G155" s="182" t="s">
        <v>223</v>
      </c>
      <c r="H155" s="183">
        <v>26</v>
      </c>
      <c r="I155" s="184"/>
      <c r="J155" s="185">
        <f>ROUND(I155*H155,2)</f>
        <v>0</v>
      </c>
      <c r="K155" s="181" t="s">
        <v>165</v>
      </c>
      <c r="L155" s="40"/>
      <c r="M155" s="186" t="s">
        <v>19</v>
      </c>
      <c r="N155" s="187" t="s">
        <v>39</v>
      </c>
      <c r="O155" s="65"/>
      <c r="P155" s="188">
        <f>O155*H155</f>
        <v>0</v>
      </c>
      <c r="Q155" s="188">
        <v>4.2999999999999999E-4</v>
      </c>
      <c r="R155" s="188">
        <f>Q155*H155</f>
        <v>1.1179999999999999E-2</v>
      </c>
      <c r="S155" s="188">
        <v>0</v>
      </c>
      <c r="T155" s="189">
        <f>S155*H155</f>
        <v>0</v>
      </c>
      <c r="U155" s="35"/>
      <c r="V155" s="35"/>
      <c r="W155" s="35"/>
      <c r="X155" s="35"/>
      <c r="Y155" s="35"/>
      <c r="Z155" s="35"/>
      <c r="AA155" s="35"/>
      <c r="AB155" s="35"/>
      <c r="AC155" s="35"/>
      <c r="AD155" s="35"/>
      <c r="AE155" s="35"/>
      <c r="AR155" s="190" t="s">
        <v>249</v>
      </c>
      <c r="AT155" s="190" t="s">
        <v>161</v>
      </c>
      <c r="AU155" s="190" t="s">
        <v>77</v>
      </c>
      <c r="AY155" s="18" t="s">
        <v>159</v>
      </c>
      <c r="BE155" s="191">
        <f>IF(N155="základní",J155,0)</f>
        <v>0</v>
      </c>
      <c r="BF155" s="191">
        <f>IF(N155="snížená",J155,0)</f>
        <v>0</v>
      </c>
      <c r="BG155" s="191">
        <f>IF(N155="zákl. přenesená",J155,0)</f>
        <v>0</v>
      </c>
      <c r="BH155" s="191">
        <f>IF(N155="sníž. přenesená",J155,0)</f>
        <v>0</v>
      </c>
      <c r="BI155" s="191">
        <f>IF(N155="nulová",J155,0)</f>
        <v>0</v>
      </c>
      <c r="BJ155" s="18" t="s">
        <v>75</v>
      </c>
      <c r="BK155" s="191">
        <f>ROUND(I155*H155,2)</f>
        <v>0</v>
      </c>
      <c r="BL155" s="18" t="s">
        <v>249</v>
      </c>
      <c r="BM155" s="190" t="s">
        <v>1924</v>
      </c>
    </row>
    <row r="156" spans="1:65" s="13" customFormat="1" ht="11.25">
      <c r="B156" s="192"/>
      <c r="C156" s="193"/>
      <c r="D156" s="194" t="s">
        <v>168</v>
      </c>
      <c r="E156" s="195" t="s">
        <v>19</v>
      </c>
      <c r="F156" s="196" t="s">
        <v>313</v>
      </c>
      <c r="G156" s="193"/>
      <c r="H156" s="197">
        <v>26</v>
      </c>
      <c r="I156" s="198"/>
      <c r="J156" s="193"/>
      <c r="K156" s="193"/>
      <c r="L156" s="199"/>
      <c r="M156" s="200"/>
      <c r="N156" s="201"/>
      <c r="O156" s="201"/>
      <c r="P156" s="201"/>
      <c r="Q156" s="201"/>
      <c r="R156" s="201"/>
      <c r="S156" s="201"/>
      <c r="T156" s="202"/>
      <c r="AT156" s="203" t="s">
        <v>168</v>
      </c>
      <c r="AU156" s="203" t="s">
        <v>77</v>
      </c>
      <c r="AV156" s="13" t="s">
        <v>77</v>
      </c>
      <c r="AW156" s="13" t="s">
        <v>30</v>
      </c>
      <c r="AX156" s="13" t="s">
        <v>75</v>
      </c>
      <c r="AY156" s="203" t="s">
        <v>159</v>
      </c>
    </row>
    <row r="157" spans="1:65" s="2" customFormat="1" ht="16.5" customHeight="1">
      <c r="A157" s="35"/>
      <c r="B157" s="36"/>
      <c r="C157" s="215" t="s">
        <v>328</v>
      </c>
      <c r="D157" s="215" t="s">
        <v>196</v>
      </c>
      <c r="E157" s="216" t="s">
        <v>1925</v>
      </c>
      <c r="F157" s="217" t="s">
        <v>1926</v>
      </c>
      <c r="G157" s="218" t="s">
        <v>223</v>
      </c>
      <c r="H157" s="219">
        <v>26.78</v>
      </c>
      <c r="I157" s="220"/>
      <c r="J157" s="221">
        <f>ROUND(I157*H157,2)</f>
        <v>0</v>
      </c>
      <c r="K157" s="217" t="s">
        <v>165</v>
      </c>
      <c r="L157" s="222"/>
      <c r="M157" s="223" t="s">
        <v>19</v>
      </c>
      <c r="N157" s="224" t="s">
        <v>39</v>
      </c>
      <c r="O157" s="65"/>
      <c r="P157" s="188">
        <f>O157*H157</f>
        <v>0</v>
      </c>
      <c r="Q157" s="188">
        <v>3.8000000000000002E-4</v>
      </c>
      <c r="R157" s="188">
        <f>Q157*H157</f>
        <v>1.01764E-2</v>
      </c>
      <c r="S157" s="188">
        <v>0</v>
      </c>
      <c r="T157" s="189">
        <f>S157*H157</f>
        <v>0</v>
      </c>
      <c r="U157" s="35"/>
      <c r="V157" s="35"/>
      <c r="W157" s="35"/>
      <c r="X157" s="35"/>
      <c r="Y157" s="35"/>
      <c r="Z157" s="35"/>
      <c r="AA157" s="35"/>
      <c r="AB157" s="35"/>
      <c r="AC157" s="35"/>
      <c r="AD157" s="35"/>
      <c r="AE157" s="35"/>
      <c r="AR157" s="190" t="s">
        <v>356</v>
      </c>
      <c r="AT157" s="190" t="s">
        <v>196</v>
      </c>
      <c r="AU157" s="190" t="s">
        <v>77</v>
      </c>
      <c r="AY157" s="18" t="s">
        <v>159</v>
      </c>
      <c r="BE157" s="191">
        <f>IF(N157="základní",J157,0)</f>
        <v>0</v>
      </c>
      <c r="BF157" s="191">
        <f>IF(N157="snížená",J157,0)</f>
        <v>0</v>
      </c>
      <c r="BG157" s="191">
        <f>IF(N157="zákl. přenesená",J157,0)</f>
        <v>0</v>
      </c>
      <c r="BH157" s="191">
        <f>IF(N157="sníž. přenesená",J157,0)</f>
        <v>0</v>
      </c>
      <c r="BI157" s="191">
        <f>IF(N157="nulová",J157,0)</f>
        <v>0</v>
      </c>
      <c r="BJ157" s="18" t="s">
        <v>75</v>
      </c>
      <c r="BK157" s="191">
        <f>ROUND(I157*H157,2)</f>
        <v>0</v>
      </c>
      <c r="BL157" s="18" t="s">
        <v>249</v>
      </c>
      <c r="BM157" s="190" t="s">
        <v>1927</v>
      </c>
    </row>
    <row r="158" spans="1:65" s="13" customFormat="1" ht="11.25">
      <c r="B158" s="192"/>
      <c r="C158" s="193"/>
      <c r="D158" s="194" t="s">
        <v>168</v>
      </c>
      <c r="E158" s="193"/>
      <c r="F158" s="196" t="s">
        <v>1928</v>
      </c>
      <c r="G158" s="193"/>
      <c r="H158" s="197">
        <v>26.78</v>
      </c>
      <c r="I158" s="198"/>
      <c r="J158" s="193"/>
      <c r="K158" s="193"/>
      <c r="L158" s="199"/>
      <c r="M158" s="200"/>
      <c r="N158" s="201"/>
      <c r="O158" s="201"/>
      <c r="P158" s="201"/>
      <c r="Q158" s="201"/>
      <c r="R158" s="201"/>
      <c r="S158" s="201"/>
      <c r="T158" s="202"/>
      <c r="AT158" s="203" t="s">
        <v>168</v>
      </c>
      <c r="AU158" s="203" t="s">
        <v>77</v>
      </c>
      <c r="AV158" s="13" t="s">
        <v>77</v>
      </c>
      <c r="AW158" s="13" t="s">
        <v>4</v>
      </c>
      <c r="AX158" s="13" t="s">
        <v>75</v>
      </c>
      <c r="AY158" s="203" t="s">
        <v>159</v>
      </c>
    </row>
    <row r="159" spans="1:65" s="2" customFormat="1" ht="44.25" customHeight="1">
      <c r="A159" s="35"/>
      <c r="B159" s="36"/>
      <c r="C159" s="179" t="s">
        <v>335</v>
      </c>
      <c r="D159" s="179" t="s">
        <v>161</v>
      </c>
      <c r="E159" s="180" t="s">
        <v>635</v>
      </c>
      <c r="F159" s="181" t="s">
        <v>636</v>
      </c>
      <c r="G159" s="182" t="s">
        <v>199</v>
      </c>
      <c r="H159" s="183">
        <v>2.1000000000000001E-2</v>
      </c>
      <c r="I159" s="184"/>
      <c r="J159" s="185">
        <f>ROUND(I159*H159,2)</f>
        <v>0</v>
      </c>
      <c r="K159" s="181" t="s">
        <v>165</v>
      </c>
      <c r="L159" s="40"/>
      <c r="M159" s="186" t="s">
        <v>19</v>
      </c>
      <c r="N159" s="187" t="s">
        <v>39</v>
      </c>
      <c r="O159" s="65"/>
      <c r="P159" s="188">
        <f>O159*H159</f>
        <v>0</v>
      </c>
      <c r="Q159" s="188">
        <v>0</v>
      </c>
      <c r="R159" s="188">
        <f>Q159*H159</f>
        <v>0</v>
      </c>
      <c r="S159" s="188">
        <v>0</v>
      </c>
      <c r="T159" s="189">
        <f>S159*H159</f>
        <v>0</v>
      </c>
      <c r="U159" s="35"/>
      <c r="V159" s="35"/>
      <c r="W159" s="35"/>
      <c r="X159" s="35"/>
      <c r="Y159" s="35"/>
      <c r="Z159" s="35"/>
      <c r="AA159" s="35"/>
      <c r="AB159" s="35"/>
      <c r="AC159" s="35"/>
      <c r="AD159" s="35"/>
      <c r="AE159" s="35"/>
      <c r="AR159" s="190" t="s">
        <v>249</v>
      </c>
      <c r="AT159" s="190" t="s">
        <v>161</v>
      </c>
      <c r="AU159" s="190" t="s">
        <v>77</v>
      </c>
      <c r="AY159" s="18" t="s">
        <v>159</v>
      </c>
      <c r="BE159" s="191">
        <f>IF(N159="základní",J159,0)</f>
        <v>0</v>
      </c>
      <c r="BF159" s="191">
        <f>IF(N159="snížená",J159,0)</f>
        <v>0</v>
      </c>
      <c r="BG159" s="191">
        <f>IF(N159="zákl. přenesená",J159,0)</f>
        <v>0</v>
      </c>
      <c r="BH159" s="191">
        <f>IF(N159="sníž. přenesená",J159,0)</f>
        <v>0</v>
      </c>
      <c r="BI159" s="191">
        <f>IF(N159="nulová",J159,0)</f>
        <v>0</v>
      </c>
      <c r="BJ159" s="18" t="s">
        <v>75</v>
      </c>
      <c r="BK159" s="191">
        <f>ROUND(I159*H159,2)</f>
        <v>0</v>
      </c>
      <c r="BL159" s="18" t="s">
        <v>249</v>
      </c>
      <c r="BM159" s="190" t="s">
        <v>1929</v>
      </c>
    </row>
    <row r="160" spans="1:65" s="2" customFormat="1" ht="48">
      <c r="A160" s="35"/>
      <c r="B160" s="36"/>
      <c r="C160" s="179" t="s">
        <v>343</v>
      </c>
      <c r="D160" s="179" t="s">
        <v>161</v>
      </c>
      <c r="E160" s="180" t="s">
        <v>1930</v>
      </c>
      <c r="F160" s="181" t="s">
        <v>1931</v>
      </c>
      <c r="G160" s="182" t="s">
        <v>199</v>
      </c>
      <c r="H160" s="183">
        <v>2.1000000000000001E-2</v>
      </c>
      <c r="I160" s="184"/>
      <c r="J160" s="185">
        <f>ROUND(I160*H160,2)</f>
        <v>0</v>
      </c>
      <c r="K160" s="181" t="s">
        <v>165</v>
      </c>
      <c r="L160" s="40"/>
      <c r="M160" s="186" t="s">
        <v>19</v>
      </c>
      <c r="N160" s="187" t="s">
        <v>39</v>
      </c>
      <c r="O160" s="65"/>
      <c r="P160" s="188">
        <f>O160*H160</f>
        <v>0</v>
      </c>
      <c r="Q160" s="188">
        <v>0</v>
      </c>
      <c r="R160" s="188">
        <f>Q160*H160</f>
        <v>0</v>
      </c>
      <c r="S160" s="188">
        <v>0</v>
      </c>
      <c r="T160" s="189">
        <f>S160*H160</f>
        <v>0</v>
      </c>
      <c r="U160" s="35"/>
      <c r="V160" s="35"/>
      <c r="W160" s="35"/>
      <c r="X160" s="35"/>
      <c r="Y160" s="35"/>
      <c r="Z160" s="35"/>
      <c r="AA160" s="35"/>
      <c r="AB160" s="35"/>
      <c r="AC160" s="35"/>
      <c r="AD160" s="35"/>
      <c r="AE160" s="35"/>
      <c r="AR160" s="190" t="s">
        <v>249</v>
      </c>
      <c r="AT160" s="190" t="s">
        <v>161</v>
      </c>
      <c r="AU160" s="190" t="s">
        <v>77</v>
      </c>
      <c r="AY160" s="18" t="s">
        <v>159</v>
      </c>
      <c r="BE160" s="191">
        <f>IF(N160="základní",J160,0)</f>
        <v>0</v>
      </c>
      <c r="BF160" s="191">
        <f>IF(N160="snížená",J160,0)</f>
        <v>0</v>
      </c>
      <c r="BG160" s="191">
        <f>IF(N160="zákl. přenesená",J160,0)</f>
        <v>0</v>
      </c>
      <c r="BH160" s="191">
        <f>IF(N160="sníž. přenesená",J160,0)</f>
        <v>0</v>
      </c>
      <c r="BI160" s="191">
        <f>IF(N160="nulová",J160,0)</f>
        <v>0</v>
      </c>
      <c r="BJ160" s="18" t="s">
        <v>75</v>
      </c>
      <c r="BK160" s="191">
        <f>ROUND(I160*H160,2)</f>
        <v>0</v>
      </c>
      <c r="BL160" s="18" t="s">
        <v>249</v>
      </c>
      <c r="BM160" s="190" t="s">
        <v>1932</v>
      </c>
    </row>
    <row r="161" spans="1:65" s="12" customFormat="1" ht="22.9" customHeight="1">
      <c r="B161" s="163"/>
      <c r="C161" s="164"/>
      <c r="D161" s="165" t="s">
        <v>67</v>
      </c>
      <c r="E161" s="177" t="s">
        <v>638</v>
      </c>
      <c r="F161" s="177" t="s">
        <v>639</v>
      </c>
      <c r="G161" s="164"/>
      <c r="H161" s="164"/>
      <c r="I161" s="167"/>
      <c r="J161" s="178">
        <f>BK161</f>
        <v>0</v>
      </c>
      <c r="K161" s="164"/>
      <c r="L161" s="169"/>
      <c r="M161" s="170"/>
      <c r="N161" s="171"/>
      <c r="O161" s="171"/>
      <c r="P161" s="172">
        <f>SUM(P162:P172)</f>
        <v>0</v>
      </c>
      <c r="Q161" s="171"/>
      <c r="R161" s="172">
        <f>SUM(R162:R172)</f>
        <v>5.7210000000000004E-2</v>
      </c>
      <c r="S161" s="171"/>
      <c r="T161" s="173">
        <f>SUM(T162:T172)</f>
        <v>8.6559999999999998E-2</v>
      </c>
      <c r="AR161" s="174" t="s">
        <v>77</v>
      </c>
      <c r="AT161" s="175" t="s">
        <v>67</v>
      </c>
      <c r="AU161" s="175" t="s">
        <v>75</v>
      </c>
      <c r="AY161" s="174" t="s">
        <v>159</v>
      </c>
      <c r="BK161" s="176">
        <f>SUM(BK162:BK172)</f>
        <v>0</v>
      </c>
    </row>
    <row r="162" spans="1:65" s="2" customFormat="1" ht="16.5" customHeight="1">
      <c r="A162" s="35"/>
      <c r="B162" s="36"/>
      <c r="C162" s="179" t="s">
        <v>347</v>
      </c>
      <c r="D162" s="179" t="s">
        <v>161</v>
      </c>
      <c r="E162" s="180" t="s">
        <v>1933</v>
      </c>
      <c r="F162" s="181" t="s">
        <v>1934</v>
      </c>
      <c r="G162" s="182" t="s">
        <v>596</v>
      </c>
      <c r="H162" s="183">
        <v>1</v>
      </c>
      <c r="I162" s="184"/>
      <c r="J162" s="185">
        <f t="shared" ref="J162:J172" si="10">ROUND(I162*H162,2)</f>
        <v>0</v>
      </c>
      <c r="K162" s="181" t="s">
        <v>165</v>
      </c>
      <c r="L162" s="40"/>
      <c r="M162" s="186" t="s">
        <v>19</v>
      </c>
      <c r="N162" s="187" t="s">
        <v>39</v>
      </c>
      <c r="O162" s="65"/>
      <c r="P162" s="188">
        <f t="shared" ref="P162:P172" si="11">O162*H162</f>
        <v>0</v>
      </c>
      <c r="Q162" s="188">
        <v>0</v>
      </c>
      <c r="R162" s="188">
        <f t="shared" ref="R162:R172" si="12">Q162*H162</f>
        <v>0</v>
      </c>
      <c r="S162" s="188">
        <v>3.4200000000000001E-2</v>
      </c>
      <c r="T162" s="189">
        <f t="shared" ref="T162:T172" si="13">S162*H162</f>
        <v>3.4200000000000001E-2</v>
      </c>
      <c r="U162" s="35"/>
      <c r="V162" s="35"/>
      <c r="W162" s="35"/>
      <c r="X162" s="35"/>
      <c r="Y162" s="35"/>
      <c r="Z162" s="35"/>
      <c r="AA162" s="35"/>
      <c r="AB162" s="35"/>
      <c r="AC162" s="35"/>
      <c r="AD162" s="35"/>
      <c r="AE162" s="35"/>
      <c r="AR162" s="190" t="s">
        <v>249</v>
      </c>
      <c r="AT162" s="190" t="s">
        <v>161</v>
      </c>
      <c r="AU162" s="190" t="s">
        <v>77</v>
      </c>
      <c r="AY162" s="18" t="s">
        <v>159</v>
      </c>
      <c r="BE162" s="191">
        <f t="shared" ref="BE162:BE172" si="14">IF(N162="základní",J162,0)</f>
        <v>0</v>
      </c>
      <c r="BF162" s="191">
        <f t="shared" ref="BF162:BF172" si="15">IF(N162="snížená",J162,0)</f>
        <v>0</v>
      </c>
      <c r="BG162" s="191">
        <f t="shared" ref="BG162:BG172" si="16">IF(N162="zákl. přenesená",J162,0)</f>
        <v>0</v>
      </c>
      <c r="BH162" s="191">
        <f t="shared" ref="BH162:BH172" si="17">IF(N162="sníž. přenesená",J162,0)</f>
        <v>0</v>
      </c>
      <c r="BI162" s="191">
        <f t="shared" ref="BI162:BI172" si="18">IF(N162="nulová",J162,0)</f>
        <v>0</v>
      </c>
      <c r="BJ162" s="18" t="s">
        <v>75</v>
      </c>
      <c r="BK162" s="191">
        <f t="shared" ref="BK162:BK172" si="19">ROUND(I162*H162,2)</f>
        <v>0</v>
      </c>
      <c r="BL162" s="18" t="s">
        <v>249</v>
      </c>
      <c r="BM162" s="190" t="s">
        <v>1935</v>
      </c>
    </row>
    <row r="163" spans="1:65" s="2" customFormat="1" ht="24">
      <c r="A163" s="35"/>
      <c r="B163" s="36"/>
      <c r="C163" s="179" t="s">
        <v>351</v>
      </c>
      <c r="D163" s="179" t="s">
        <v>161</v>
      </c>
      <c r="E163" s="180" t="s">
        <v>1936</v>
      </c>
      <c r="F163" s="181" t="s">
        <v>1937</v>
      </c>
      <c r="G163" s="182" t="s">
        <v>389</v>
      </c>
      <c r="H163" s="183">
        <v>1</v>
      </c>
      <c r="I163" s="184"/>
      <c r="J163" s="185">
        <f t="shared" si="10"/>
        <v>0</v>
      </c>
      <c r="K163" s="181" t="s">
        <v>165</v>
      </c>
      <c r="L163" s="40"/>
      <c r="M163" s="186" t="s">
        <v>19</v>
      </c>
      <c r="N163" s="187" t="s">
        <v>39</v>
      </c>
      <c r="O163" s="65"/>
      <c r="P163" s="188">
        <f t="shared" si="11"/>
        <v>0</v>
      </c>
      <c r="Q163" s="188">
        <v>2.47E-3</v>
      </c>
      <c r="R163" s="188">
        <f t="shared" si="12"/>
        <v>2.47E-3</v>
      </c>
      <c r="S163" s="188">
        <v>0</v>
      </c>
      <c r="T163" s="189">
        <f t="shared" si="13"/>
        <v>0</v>
      </c>
      <c r="U163" s="35"/>
      <c r="V163" s="35"/>
      <c r="W163" s="35"/>
      <c r="X163" s="35"/>
      <c r="Y163" s="35"/>
      <c r="Z163" s="35"/>
      <c r="AA163" s="35"/>
      <c r="AB163" s="35"/>
      <c r="AC163" s="35"/>
      <c r="AD163" s="35"/>
      <c r="AE163" s="35"/>
      <c r="AR163" s="190" t="s">
        <v>249</v>
      </c>
      <c r="AT163" s="190" t="s">
        <v>161</v>
      </c>
      <c r="AU163" s="190" t="s">
        <v>77</v>
      </c>
      <c r="AY163" s="18" t="s">
        <v>159</v>
      </c>
      <c r="BE163" s="191">
        <f t="shared" si="14"/>
        <v>0</v>
      </c>
      <c r="BF163" s="191">
        <f t="shared" si="15"/>
        <v>0</v>
      </c>
      <c r="BG163" s="191">
        <f t="shared" si="16"/>
        <v>0</v>
      </c>
      <c r="BH163" s="191">
        <f t="shared" si="17"/>
        <v>0</v>
      </c>
      <c r="BI163" s="191">
        <f t="shared" si="18"/>
        <v>0</v>
      </c>
      <c r="BJ163" s="18" t="s">
        <v>75</v>
      </c>
      <c r="BK163" s="191">
        <f t="shared" si="19"/>
        <v>0</v>
      </c>
      <c r="BL163" s="18" t="s">
        <v>249</v>
      </c>
      <c r="BM163" s="190" t="s">
        <v>1938</v>
      </c>
    </row>
    <row r="164" spans="1:65" s="2" customFormat="1" ht="24">
      <c r="A164" s="35"/>
      <c r="B164" s="36"/>
      <c r="C164" s="215" t="s">
        <v>356</v>
      </c>
      <c r="D164" s="215" t="s">
        <v>196</v>
      </c>
      <c r="E164" s="216" t="s">
        <v>1939</v>
      </c>
      <c r="F164" s="217" t="s">
        <v>1940</v>
      </c>
      <c r="G164" s="218" t="s">
        <v>389</v>
      </c>
      <c r="H164" s="219">
        <v>1</v>
      </c>
      <c r="I164" s="220"/>
      <c r="J164" s="221">
        <f t="shared" si="10"/>
        <v>0</v>
      </c>
      <c r="K164" s="217" t="s">
        <v>165</v>
      </c>
      <c r="L164" s="222"/>
      <c r="M164" s="223" t="s">
        <v>19</v>
      </c>
      <c r="N164" s="224" t="s">
        <v>39</v>
      </c>
      <c r="O164" s="65"/>
      <c r="P164" s="188">
        <f t="shared" si="11"/>
        <v>0</v>
      </c>
      <c r="Q164" s="188">
        <v>1.4500000000000001E-2</v>
      </c>
      <c r="R164" s="188">
        <f t="shared" si="12"/>
        <v>1.4500000000000001E-2</v>
      </c>
      <c r="S164" s="188">
        <v>0</v>
      </c>
      <c r="T164" s="189">
        <f t="shared" si="13"/>
        <v>0</v>
      </c>
      <c r="U164" s="35"/>
      <c r="V164" s="35"/>
      <c r="W164" s="35"/>
      <c r="X164" s="35"/>
      <c r="Y164" s="35"/>
      <c r="Z164" s="35"/>
      <c r="AA164" s="35"/>
      <c r="AB164" s="35"/>
      <c r="AC164" s="35"/>
      <c r="AD164" s="35"/>
      <c r="AE164" s="35"/>
      <c r="AR164" s="190" t="s">
        <v>356</v>
      </c>
      <c r="AT164" s="190" t="s">
        <v>196</v>
      </c>
      <c r="AU164" s="190" t="s">
        <v>77</v>
      </c>
      <c r="AY164" s="18" t="s">
        <v>159</v>
      </c>
      <c r="BE164" s="191">
        <f t="shared" si="14"/>
        <v>0</v>
      </c>
      <c r="BF164" s="191">
        <f t="shared" si="15"/>
        <v>0</v>
      </c>
      <c r="BG164" s="191">
        <f t="shared" si="16"/>
        <v>0</v>
      </c>
      <c r="BH164" s="191">
        <f t="shared" si="17"/>
        <v>0</v>
      </c>
      <c r="BI164" s="191">
        <f t="shared" si="18"/>
        <v>0</v>
      </c>
      <c r="BJ164" s="18" t="s">
        <v>75</v>
      </c>
      <c r="BK164" s="191">
        <f t="shared" si="19"/>
        <v>0</v>
      </c>
      <c r="BL164" s="18" t="s">
        <v>249</v>
      </c>
      <c r="BM164" s="190" t="s">
        <v>1941</v>
      </c>
    </row>
    <row r="165" spans="1:65" s="2" customFormat="1" ht="21.75" customHeight="1">
      <c r="A165" s="35"/>
      <c r="B165" s="36"/>
      <c r="C165" s="179" t="s">
        <v>365</v>
      </c>
      <c r="D165" s="179" t="s">
        <v>161</v>
      </c>
      <c r="E165" s="180" t="s">
        <v>1942</v>
      </c>
      <c r="F165" s="181" t="s">
        <v>1943</v>
      </c>
      <c r="G165" s="182" t="s">
        <v>596</v>
      </c>
      <c r="H165" s="183">
        <v>1</v>
      </c>
      <c r="I165" s="184"/>
      <c r="J165" s="185">
        <f t="shared" si="10"/>
        <v>0</v>
      </c>
      <c r="K165" s="181" t="s">
        <v>165</v>
      </c>
      <c r="L165" s="40"/>
      <c r="M165" s="186" t="s">
        <v>19</v>
      </c>
      <c r="N165" s="187" t="s">
        <v>39</v>
      </c>
      <c r="O165" s="65"/>
      <c r="P165" s="188">
        <f t="shared" si="11"/>
        <v>0</v>
      </c>
      <c r="Q165" s="188">
        <v>0</v>
      </c>
      <c r="R165" s="188">
        <f t="shared" si="12"/>
        <v>0</v>
      </c>
      <c r="S165" s="188">
        <v>1.9460000000000002E-2</v>
      </c>
      <c r="T165" s="189">
        <f t="shared" si="13"/>
        <v>1.9460000000000002E-2</v>
      </c>
      <c r="U165" s="35"/>
      <c r="V165" s="35"/>
      <c r="W165" s="35"/>
      <c r="X165" s="35"/>
      <c r="Y165" s="35"/>
      <c r="Z165" s="35"/>
      <c r="AA165" s="35"/>
      <c r="AB165" s="35"/>
      <c r="AC165" s="35"/>
      <c r="AD165" s="35"/>
      <c r="AE165" s="35"/>
      <c r="AR165" s="190" t="s">
        <v>249</v>
      </c>
      <c r="AT165" s="190" t="s">
        <v>161</v>
      </c>
      <c r="AU165" s="190" t="s">
        <v>77</v>
      </c>
      <c r="AY165" s="18" t="s">
        <v>159</v>
      </c>
      <c r="BE165" s="191">
        <f t="shared" si="14"/>
        <v>0</v>
      </c>
      <c r="BF165" s="191">
        <f t="shared" si="15"/>
        <v>0</v>
      </c>
      <c r="BG165" s="191">
        <f t="shared" si="16"/>
        <v>0</v>
      </c>
      <c r="BH165" s="191">
        <f t="shared" si="17"/>
        <v>0</v>
      </c>
      <c r="BI165" s="191">
        <f t="shared" si="18"/>
        <v>0</v>
      </c>
      <c r="BJ165" s="18" t="s">
        <v>75</v>
      </c>
      <c r="BK165" s="191">
        <f t="shared" si="19"/>
        <v>0</v>
      </c>
      <c r="BL165" s="18" t="s">
        <v>249</v>
      </c>
      <c r="BM165" s="190" t="s">
        <v>1944</v>
      </c>
    </row>
    <row r="166" spans="1:65" s="2" customFormat="1" ht="36">
      <c r="A166" s="35"/>
      <c r="B166" s="36"/>
      <c r="C166" s="179" t="s">
        <v>375</v>
      </c>
      <c r="D166" s="179" t="s">
        <v>161</v>
      </c>
      <c r="E166" s="180" t="s">
        <v>1945</v>
      </c>
      <c r="F166" s="181" t="s">
        <v>1946</v>
      </c>
      <c r="G166" s="182" t="s">
        <v>596</v>
      </c>
      <c r="H166" s="183">
        <v>1</v>
      </c>
      <c r="I166" s="184"/>
      <c r="J166" s="185">
        <f t="shared" si="10"/>
        <v>0</v>
      </c>
      <c r="K166" s="181" t="s">
        <v>165</v>
      </c>
      <c r="L166" s="40"/>
      <c r="M166" s="186" t="s">
        <v>19</v>
      </c>
      <c r="N166" s="187" t="s">
        <v>39</v>
      </c>
      <c r="O166" s="65"/>
      <c r="P166" s="188">
        <f t="shared" si="11"/>
        <v>0</v>
      </c>
      <c r="Q166" s="188">
        <v>1.6469999999999999E-2</v>
      </c>
      <c r="R166" s="188">
        <f t="shared" si="12"/>
        <v>1.6469999999999999E-2</v>
      </c>
      <c r="S166" s="188">
        <v>0</v>
      </c>
      <c r="T166" s="189">
        <f t="shared" si="13"/>
        <v>0</v>
      </c>
      <c r="U166" s="35"/>
      <c r="V166" s="35"/>
      <c r="W166" s="35"/>
      <c r="X166" s="35"/>
      <c r="Y166" s="35"/>
      <c r="Z166" s="35"/>
      <c r="AA166" s="35"/>
      <c r="AB166" s="35"/>
      <c r="AC166" s="35"/>
      <c r="AD166" s="35"/>
      <c r="AE166" s="35"/>
      <c r="AR166" s="190" t="s">
        <v>249</v>
      </c>
      <c r="AT166" s="190" t="s">
        <v>161</v>
      </c>
      <c r="AU166" s="190" t="s">
        <v>77</v>
      </c>
      <c r="AY166" s="18" t="s">
        <v>159</v>
      </c>
      <c r="BE166" s="191">
        <f t="shared" si="14"/>
        <v>0</v>
      </c>
      <c r="BF166" s="191">
        <f t="shared" si="15"/>
        <v>0</v>
      </c>
      <c r="BG166" s="191">
        <f t="shared" si="16"/>
        <v>0</v>
      </c>
      <c r="BH166" s="191">
        <f t="shared" si="17"/>
        <v>0</v>
      </c>
      <c r="BI166" s="191">
        <f t="shared" si="18"/>
        <v>0</v>
      </c>
      <c r="BJ166" s="18" t="s">
        <v>75</v>
      </c>
      <c r="BK166" s="191">
        <f t="shared" si="19"/>
        <v>0</v>
      </c>
      <c r="BL166" s="18" t="s">
        <v>249</v>
      </c>
      <c r="BM166" s="190" t="s">
        <v>1947</v>
      </c>
    </row>
    <row r="167" spans="1:65" s="2" customFormat="1" ht="16.5" customHeight="1">
      <c r="A167" s="35"/>
      <c r="B167" s="36"/>
      <c r="C167" s="179" t="s">
        <v>380</v>
      </c>
      <c r="D167" s="179" t="s">
        <v>161</v>
      </c>
      <c r="E167" s="180" t="s">
        <v>1948</v>
      </c>
      <c r="F167" s="181" t="s">
        <v>1949</v>
      </c>
      <c r="G167" s="182" t="s">
        <v>596</v>
      </c>
      <c r="H167" s="183">
        <v>1</v>
      </c>
      <c r="I167" s="184"/>
      <c r="J167" s="185">
        <f t="shared" si="10"/>
        <v>0</v>
      </c>
      <c r="K167" s="181" t="s">
        <v>165</v>
      </c>
      <c r="L167" s="40"/>
      <c r="M167" s="186" t="s">
        <v>19</v>
      </c>
      <c r="N167" s="187" t="s">
        <v>39</v>
      </c>
      <c r="O167" s="65"/>
      <c r="P167" s="188">
        <f t="shared" si="11"/>
        <v>0</v>
      </c>
      <c r="Q167" s="188">
        <v>0</v>
      </c>
      <c r="R167" s="188">
        <f t="shared" si="12"/>
        <v>0</v>
      </c>
      <c r="S167" s="188">
        <v>3.2899999999999999E-2</v>
      </c>
      <c r="T167" s="189">
        <f t="shared" si="13"/>
        <v>3.2899999999999999E-2</v>
      </c>
      <c r="U167" s="35"/>
      <c r="V167" s="35"/>
      <c r="W167" s="35"/>
      <c r="X167" s="35"/>
      <c r="Y167" s="35"/>
      <c r="Z167" s="35"/>
      <c r="AA167" s="35"/>
      <c r="AB167" s="35"/>
      <c r="AC167" s="35"/>
      <c r="AD167" s="35"/>
      <c r="AE167" s="35"/>
      <c r="AR167" s="190" t="s">
        <v>249</v>
      </c>
      <c r="AT167" s="190" t="s">
        <v>161</v>
      </c>
      <c r="AU167" s="190" t="s">
        <v>77</v>
      </c>
      <c r="AY167" s="18" t="s">
        <v>159</v>
      </c>
      <c r="BE167" s="191">
        <f t="shared" si="14"/>
        <v>0</v>
      </c>
      <c r="BF167" s="191">
        <f t="shared" si="15"/>
        <v>0</v>
      </c>
      <c r="BG167" s="191">
        <f t="shared" si="16"/>
        <v>0</v>
      </c>
      <c r="BH167" s="191">
        <f t="shared" si="17"/>
        <v>0</v>
      </c>
      <c r="BI167" s="191">
        <f t="shared" si="18"/>
        <v>0</v>
      </c>
      <c r="BJ167" s="18" t="s">
        <v>75</v>
      </c>
      <c r="BK167" s="191">
        <f t="shared" si="19"/>
        <v>0</v>
      </c>
      <c r="BL167" s="18" t="s">
        <v>249</v>
      </c>
      <c r="BM167" s="190" t="s">
        <v>1950</v>
      </c>
    </row>
    <row r="168" spans="1:65" s="2" customFormat="1" ht="24">
      <c r="A168" s="35"/>
      <c r="B168" s="36"/>
      <c r="C168" s="179" t="s">
        <v>386</v>
      </c>
      <c r="D168" s="179" t="s">
        <v>161</v>
      </c>
      <c r="E168" s="180" t="s">
        <v>1951</v>
      </c>
      <c r="F168" s="181" t="s">
        <v>1952</v>
      </c>
      <c r="G168" s="182" t="s">
        <v>596</v>
      </c>
      <c r="H168" s="183">
        <v>1</v>
      </c>
      <c r="I168" s="184"/>
      <c r="J168" s="185">
        <f t="shared" si="10"/>
        <v>0</v>
      </c>
      <c r="K168" s="181" t="s">
        <v>165</v>
      </c>
      <c r="L168" s="40"/>
      <c r="M168" s="186" t="s">
        <v>19</v>
      </c>
      <c r="N168" s="187" t="s">
        <v>39</v>
      </c>
      <c r="O168" s="65"/>
      <c r="P168" s="188">
        <f t="shared" si="11"/>
        <v>0</v>
      </c>
      <c r="Q168" s="188">
        <v>1.9570000000000001E-2</v>
      </c>
      <c r="R168" s="188">
        <f t="shared" si="12"/>
        <v>1.9570000000000001E-2</v>
      </c>
      <c r="S168" s="188">
        <v>0</v>
      </c>
      <c r="T168" s="189">
        <f t="shared" si="13"/>
        <v>0</v>
      </c>
      <c r="U168" s="35"/>
      <c r="V168" s="35"/>
      <c r="W168" s="35"/>
      <c r="X168" s="35"/>
      <c r="Y168" s="35"/>
      <c r="Z168" s="35"/>
      <c r="AA168" s="35"/>
      <c r="AB168" s="35"/>
      <c r="AC168" s="35"/>
      <c r="AD168" s="35"/>
      <c r="AE168" s="35"/>
      <c r="AR168" s="190" t="s">
        <v>249</v>
      </c>
      <c r="AT168" s="190" t="s">
        <v>161</v>
      </c>
      <c r="AU168" s="190" t="s">
        <v>77</v>
      </c>
      <c r="AY168" s="18" t="s">
        <v>159</v>
      </c>
      <c r="BE168" s="191">
        <f t="shared" si="14"/>
        <v>0</v>
      </c>
      <c r="BF168" s="191">
        <f t="shared" si="15"/>
        <v>0</v>
      </c>
      <c r="BG168" s="191">
        <f t="shared" si="16"/>
        <v>0</v>
      </c>
      <c r="BH168" s="191">
        <f t="shared" si="17"/>
        <v>0</v>
      </c>
      <c r="BI168" s="191">
        <f t="shared" si="18"/>
        <v>0</v>
      </c>
      <c r="BJ168" s="18" t="s">
        <v>75</v>
      </c>
      <c r="BK168" s="191">
        <f t="shared" si="19"/>
        <v>0</v>
      </c>
      <c r="BL168" s="18" t="s">
        <v>249</v>
      </c>
      <c r="BM168" s="190" t="s">
        <v>1953</v>
      </c>
    </row>
    <row r="169" spans="1:65" s="2" customFormat="1" ht="16.5" customHeight="1">
      <c r="A169" s="35"/>
      <c r="B169" s="36"/>
      <c r="C169" s="179" t="s">
        <v>391</v>
      </c>
      <c r="D169" s="179" t="s">
        <v>161</v>
      </c>
      <c r="E169" s="180" t="s">
        <v>657</v>
      </c>
      <c r="F169" s="181" t="s">
        <v>658</v>
      </c>
      <c r="G169" s="182" t="s">
        <v>596</v>
      </c>
      <c r="H169" s="183">
        <v>1</v>
      </c>
      <c r="I169" s="184"/>
      <c r="J169" s="185">
        <f t="shared" si="10"/>
        <v>0</v>
      </c>
      <c r="K169" s="181" t="s">
        <v>165</v>
      </c>
      <c r="L169" s="40"/>
      <c r="M169" s="186" t="s">
        <v>19</v>
      </c>
      <c r="N169" s="187" t="s">
        <v>39</v>
      </c>
      <c r="O169" s="65"/>
      <c r="P169" s="188">
        <f t="shared" si="11"/>
        <v>0</v>
      </c>
      <c r="Q169" s="188">
        <v>1.8400000000000001E-3</v>
      </c>
      <c r="R169" s="188">
        <f t="shared" si="12"/>
        <v>1.8400000000000001E-3</v>
      </c>
      <c r="S169" s="188">
        <v>0</v>
      </c>
      <c r="T169" s="189">
        <f t="shared" si="13"/>
        <v>0</v>
      </c>
      <c r="U169" s="35"/>
      <c r="V169" s="35"/>
      <c r="W169" s="35"/>
      <c r="X169" s="35"/>
      <c r="Y169" s="35"/>
      <c r="Z169" s="35"/>
      <c r="AA169" s="35"/>
      <c r="AB169" s="35"/>
      <c r="AC169" s="35"/>
      <c r="AD169" s="35"/>
      <c r="AE169" s="35"/>
      <c r="AR169" s="190" t="s">
        <v>249</v>
      </c>
      <c r="AT169" s="190" t="s">
        <v>161</v>
      </c>
      <c r="AU169" s="190" t="s">
        <v>77</v>
      </c>
      <c r="AY169" s="18" t="s">
        <v>159</v>
      </c>
      <c r="BE169" s="191">
        <f t="shared" si="14"/>
        <v>0</v>
      </c>
      <c r="BF169" s="191">
        <f t="shared" si="15"/>
        <v>0</v>
      </c>
      <c r="BG169" s="191">
        <f t="shared" si="16"/>
        <v>0</v>
      </c>
      <c r="BH169" s="191">
        <f t="shared" si="17"/>
        <v>0</v>
      </c>
      <c r="BI169" s="191">
        <f t="shared" si="18"/>
        <v>0</v>
      </c>
      <c r="BJ169" s="18" t="s">
        <v>75</v>
      </c>
      <c r="BK169" s="191">
        <f t="shared" si="19"/>
        <v>0</v>
      </c>
      <c r="BL169" s="18" t="s">
        <v>249</v>
      </c>
      <c r="BM169" s="190" t="s">
        <v>1954</v>
      </c>
    </row>
    <row r="170" spans="1:65" s="2" customFormat="1" ht="24">
      <c r="A170" s="35"/>
      <c r="B170" s="36"/>
      <c r="C170" s="179" t="s">
        <v>396</v>
      </c>
      <c r="D170" s="179" t="s">
        <v>161</v>
      </c>
      <c r="E170" s="180" t="s">
        <v>1955</v>
      </c>
      <c r="F170" s="181" t="s">
        <v>1956</v>
      </c>
      <c r="G170" s="182" t="s">
        <v>596</v>
      </c>
      <c r="H170" s="183">
        <v>1</v>
      </c>
      <c r="I170" s="184"/>
      <c r="J170" s="185">
        <f t="shared" si="10"/>
        <v>0</v>
      </c>
      <c r="K170" s="181" t="s">
        <v>165</v>
      </c>
      <c r="L170" s="40"/>
      <c r="M170" s="186" t="s">
        <v>19</v>
      </c>
      <c r="N170" s="187" t="s">
        <v>39</v>
      </c>
      <c r="O170" s="65"/>
      <c r="P170" s="188">
        <f t="shared" si="11"/>
        <v>0</v>
      </c>
      <c r="Q170" s="188">
        <v>2.3600000000000001E-3</v>
      </c>
      <c r="R170" s="188">
        <f t="shared" si="12"/>
        <v>2.3600000000000001E-3</v>
      </c>
      <c r="S170" s="188">
        <v>0</v>
      </c>
      <c r="T170" s="189">
        <f t="shared" si="13"/>
        <v>0</v>
      </c>
      <c r="U170" s="35"/>
      <c r="V170" s="35"/>
      <c r="W170" s="35"/>
      <c r="X170" s="35"/>
      <c r="Y170" s="35"/>
      <c r="Z170" s="35"/>
      <c r="AA170" s="35"/>
      <c r="AB170" s="35"/>
      <c r="AC170" s="35"/>
      <c r="AD170" s="35"/>
      <c r="AE170" s="35"/>
      <c r="AR170" s="190" t="s">
        <v>249</v>
      </c>
      <c r="AT170" s="190" t="s">
        <v>161</v>
      </c>
      <c r="AU170" s="190" t="s">
        <v>77</v>
      </c>
      <c r="AY170" s="18" t="s">
        <v>159</v>
      </c>
      <c r="BE170" s="191">
        <f t="shared" si="14"/>
        <v>0</v>
      </c>
      <c r="BF170" s="191">
        <f t="shared" si="15"/>
        <v>0</v>
      </c>
      <c r="BG170" s="191">
        <f t="shared" si="16"/>
        <v>0</v>
      </c>
      <c r="BH170" s="191">
        <f t="shared" si="17"/>
        <v>0</v>
      </c>
      <c r="BI170" s="191">
        <f t="shared" si="18"/>
        <v>0</v>
      </c>
      <c r="BJ170" s="18" t="s">
        <v>75</v>
      </c>
      <c r="BK170" s="191">
        <f t="shared" si="19"/>
        <v>0</v>
      </c>
      <c r="BL170" s="18" t="s">
        <v>249</v>
      </c>
      <c r="BM170" s="190" t="s">
        <v>1957</v>
      </c>
    </row>
    <row r="171" spans="1:65" s="2" customFormat="1" ht="48">
      <c r="A171" s="35"/>
      <c r="B171" s="36"/>
      <c r="C171" s="179" t="s">
        <v>400</v>
      </c>
      <c r="D171" s="179" t="s">
        <v>161</v>
      </c>
      <c r="E171" s="180" t="s">
        <v>665</v>
      </c>
      <c r="F171" s="181" t="s">
        <v>666</v>
      </c>
      <c r="G171" s="182" t="s">
        <v>199</v>
      </c>
      <c r="H171" s="183">
        <v>5.7000000000000002E-2</v>
      </c>
      <c r="I171" s="184"/>
      <c r="J171" s="185">
        <f t="shared" si="10"/>
        <v>0</v>
      </c>
      <c r="K171" s="181" t="s">
        <v>165</v>
      </c>
      <c r="L171" s="40"/>
      <c r="M171" s="186" t="s">
        <v>19</v>
      </c>
      <c r="N171" s="187" t="s">
        <v>39</v>
      </c>
      <c r="O171" s="65"/>
      <c r="P171" s="188">
        <f t="shared" si="11"/>
        <v>0</v>
      </c>
      <c r="Q171" s="188">
        <v>0</v>
      </c>
      <c r="R171" s="188">
        <f t="shared" si="12"/>
        <v>0</v>
      </c>
      <c r="S171" s="188">
        <v>0</v>
      </c>
      <c r="T171" s="189">
        <f t="shared" si="13"/>
        <v>0</v>
      </c>
      <c r="U171" s="35"/>
      <c r="V171" s="35"/>
      <c r="W171" s="35"/>
      <c r="X171" s="35"/>
      <c r="Y171" s="35"/>
      <c r="Z171" s="35"/>
      <c r="AA171" s="35"/>
      <c r="AB171" s="35"/>
      <c r="AC171" s="35"/>
      <c r="AD171" s="35"/>
      <c r="AE171" s="35"/>
      <c r="AR171" s="190" t="s">
        <v>249</v>
      </c>
      <c r="AT171" s="190" t="s">
        <v>161</v>
      </c>
      <c r="AU171" s="190" t="s">
        <v>77</v>
      </c>
      <c r="AY171" s="18" t="s">
        <v>159</v>
      </c>
      <c r="BE171" s="191">
        <f t="shared" si="14"/>
        <v>0</v>
      </c>
      <c r="BF171" s="191">
        <f t="shared" si="15"/>
        <v>0</v>
      </c>
      <c r="BG171" s="191">
        <f t="shared" si="16"/>
        <v>0</v>
      </c>
      <c r="BH171" s="191">
        <f t="shared" si="17"/>
        <v>0</v>
      </c>
      <c r="BI171" s="191">
        <f t="shared" si="18"/>
        <v>0</v>
      </c>
      <c r="BJ171" s="18" t="s">
        <v>75</v>
      </c>
      <c r="BK171" s="191">
        <f t="shared" si="19"/>
        <v>0</v>
      </c>
      <c r="BL171" s="18" t="s">
        <v>249</v>
      </c>
      <c r="BM171" s="190" t="s">
        <v>1958</v>
      </c>
    </row>
    <row r="172" spans="1:65" s="2" customFormat="1" ht="48">
      <c r="A172" s="35"/>
      <c r="B172" s="36"/>
      <c r="C172" s="179" t="s">
        <v>404</v>
      </c>
      <c r="D172" s="179" t="s">
        <v>161</v>
      </c>
      <c r="E172" s="180" t="s">
        <v>1959</v>
      </c>
      <c r="F172" s="181" t="s">
        <v>1960</v>
      </c>
      <c r="G172" s="182" t="s">
        <v>199</v>
      </c>
      <c r="H172" s="183">
        <v>5.7000000000000002E-2</v>
      </c>
      <c r="I172" s="184"/>
      <c r="J172" s="185">
        <f t="shared" si="10"/>
        <v>0</v>
      </c>
      <c r="K172" s="181" t="s">
        <v>165</v>
      </c>
      <c r="L172" s="40"/>
      <c r="M172" s="186" t="s">
        <v>19</v>
      </c>
      <c r="N172" s="187" t="s">
        <v>39</v>
      </c>
      <c r="O172" s="65"/>
      <c r="P172" s="188">
        <f t="shared" si="11"/>
        <v>0</v>
      </c>
      <c r="Q172" s="188">
        <v>0</v>
      </c>
      <c r="R172" s="188">
        <f t="shared" si="12"/>
        <v>0</v>
      </c>
      <c r="S172" s="188">
        <v>0</v>
      </c>
      <c r="T172" s="189">
        <f t="shared" si="13"/>
        <v>0</v>
      </c>
      <c r="U172" s="35"/>
      <c r="V172" s="35"/>
      <c r="W172" s="35"/>
      <c r="X172" s="35"/>
      <c r="Y172" s="35"/>
      <c r="Z172" s="35"/>
      <c r="AA172" s="35"/>
      <c r="AB172" s="35"/>
      <c r="AC172" s="35"/>
      <c r="AD172" s="35"/>
      <c r="AE172" s="35"/>
      <c r="AR172" s="190" t="s">
        <v>249</v>
      </c>
      <c r="AT172" s="190" t="s">
        <v>161</v>
      </c>
      <c r="AU172" s="190" t="s">
        <v>77</v>
      </c>
      <c r="AY172" s="18" t="s">
        <v>159</v>
      </c>
      <c r="BE172" s="191">
        <f t="shared" si="14"/>
        <v>0</v>
      </c>
      <c r="BF172" s="191">
        <f t="shared" si="15"/>
        <v>0</v>
      </c>
      <c r="BG172" s="191">
        <f t="shared" si="16"/>
        <v>0</v>
      </c>
      <c r="BH172" s="191">
        <f t="shared" si="17"/>
        <v>0</v>
      </c>
      <c r="BI172" s="191">
        <f t="shared" si="18"/>
        <v>0</v>
      </c>
      <c r="BJ172" s="18" t="s">
        <v>75</v>
      </c>
      <c r="BK172" s="191">
        <f t="shared" si="19"/>
        <v>0</v>
      </c>
      <c r="BL172" s="18" t="s">
        <v>249</v>
      </c>
      <c r="BM172" s="190" t="s">
        <v>1961</v>
      </c>
    </row>
    <row r="173" spans="1:65" s="12" customFormat="1" ht="22.9" customHeight="1">
      <c r="B173" s="163"/>
      <c r="C173" s="164"/>
      <c r="D173" s="165" t="s">
        <v>67</v>
      </c>
      <c r="E173" s="177" t="s">
        <v>668</v>
      </c>
      <c r="F173" s="177" t="s">
        <v>669</v>
      </c>
      <c r="G173" s="164"/>
      <c r="H173" s="164"/>
      <c r="I173" s="167"/>
      <c r="J173" s="178">
        <f>BK173</f>
        <v>0</v>
      </c>
      <c r="K173" s="164"/>
      <c r="L173" s="169"/>
      <c r="M173" s="170"/>
      <c r="N173" s="171"/>
      <c r="O173" s="171"/>
      <c r="P173" s="172">
        <f>SUM(P174:P176)</f>
        <v>0</v>
      </c>
      <c r="Q173" s="171"/>
      <c r="R173" s="172">
        <f>SUM(R174:R176)</f>
        <v>9.1999999999999998E-3</v>
      </c>
      <c r="S173" s="171"/>
      <c r="T173" s="173">
        <f>SUM(T174:T176)</f>
        <v>0</v>
      </c>
      <c r="AR173" s="174" t="s">
        <v>77</v>
      </c>
      <c r="AT173" s="175" t="s">
        <v>67</v>
      </c>
      <c r="AU173" s="175" t="s">
        <v>75</v>
      </c>
      <c r="AY173" s="174" t="s">
        <v>159</v>
      </c>
      <c r="BK173" s="176">
        <f>SUM(BK174:BK176)</f>
        <v>0</v>
      </c>
    </row>
    <row r="174" spans="1:65" s="2" customFormat="1" ht="36">
      <c r="A174" s="35"/>
      <c r="B174" s="36"/>
      <c r="C174" s="179" t="s">
        <v>408</v>
      </c>
      <c r="D174" s="179" t="s">
        <v>161</v>
      </c>
      <c r="E174" s="180" t="s">
        <v>671</v>
      </c>
      <c r="F174" s="181" t="s">
        <v>672</v>
      </c>
      <c r="G174" s="182" t="s">
        <v>596</v>
      </c>
      <c r="H174" s="183">
        <v>1</v>
      </c>
      <c r="I174" s="184"/>
      <c r="J174" s="185">
        <f>ROUND(I174*H174,2)</f>
        <v>0</v>
      </c>
      <c r="K174" s="181" t="s">
        <v>165</v>
      </c>
      <c r="L174" s="40"/>
      <c r="M174" s="186" t="s">
        <v>19</v>
      </c>
      <c r="N174" s="187" t="s">
        <v>39</v>
      </c>
      <c r="O174" s="65"/>
      <c r="P174" s="188">
        <f>O174*H174</f>
        <v>0</v>
      </c>
      <c r="Q174" s="188">
        <v>9.1999999999999998E-3</v>
      </c>
      <c r="R174" s="188">
        <f>Q174*H174</f>
        <v>9.1999999999999998E-3</v>
      </c>
      <c r="S174" s="188">
        <v>0</v>
      </c>
      <c r="T174" s="189">
        <f>S174*H174</f>
        <v>0</v>
      </c>
      <c r="U174" s="35"/>
      <c r="V174" s="35"/>
      <c r="W174" s="35"/>
      <c r="X174" s="35"/>
      <c r="Y174" s="35"/>
      <c r="Z174" s="35"/>
      <c r="AA174" s="35"/>
      <c r="AB174" s="35"/>
      <c r="AC174" s="35"/>
      <c r="AD174" s="35"/>
      <c r="AE174" s="35"/>
      <c r="AR174" s="190" t="s">
        <v>249</v>
      </c>
      <c r="AT174" s="190" t="s">
        <v>161</v>
      </c>
      <c r="AU174" s="190" t="s">
        <v>77</v>
      </c>
      <c r="AY174" s="18" t="s">
        <v>159</v>
      </c>
      <c r="BE174" s="191">
        <f>IF(N174="základní",J174,0)</f>
        <v>0</v>
      </c>
      <c r="BF174" s="191">
        <f>IF(N174="snížená",J174,0)</f>
        <v>0</v>
      </c>
      <c r="BG174" s="191">
        <f>IF(N174="zákl. přenesená",J174,0)</f>
        <v>0</v>
      </c>
      <c r="BH174" s="191">
        <f>IF(N174="sníž. přenesená",J174,0)</f>
        <v>0</v>
      </c>
      <c r="BI174" s="191">
        <f>IF(N174="nulová",J174,0)</f>
        <v>0</v>
      </c>
      <c r="BJ174" s="18" t="s">
        <v>75</v>
      </c>
      <c r="BK174" s="191">
        <f>ROUND(I174*H174,2)</f>
        <v>0</v>
      </c>
      <c r="BL174" s="18" t="s">
        <v>249</v>
      </c>
      <c r="BM174" s="190" t="s">
        <v>1962</v>
      </c>
    </row>
    <row r="175" spans="1:65" s="2" customFormat="1" ht="48">
      <c r="A175" s="35"/>
      <c r="B175" s="36"/>
      <c r="C175" s="179" t="s">
        <v>412</v>
      </c>
      <c r="D175" s="179" t="s">
        <v>161</v>
      </c>
      <c r="E175" s="180" t="s">
        <v>675</v>
      </c>
      <c r="F175" s="181" t="s">
        <v>676</v>
      </c>
      <c r="G175" s="182" t="s">
        <v>199</v>
      </c>
      <c r="H175" s="183">
        <v>8.9999999999999993E-3</v>
      </c>
      <c r="I175" s="184"/>
      <c r="J175" s="185">
        <f>ROUND(I175*H175,2)</f>
        <v>0</v>
      </c>
      <c r="K175" s="181" t="s">
        <v>165</v>
      </c>
      <c r="L175" s="40"/>
      <c r="M175" s="186" t="s">
        <v>19</v>
      </c>
      <c r="N175" s="187" t="s">
        <v>39</v>
      </c>
      <c r="O175" s="65"/>
      <c r="P175" s="188">
        <f>O175*H175</f>
        <v>0</v>
      </c>
      <c r="Q175" s="188">
        <v>0</v>
      </c>
      <c r="R175" s="188">
        <f>Q175*H175</f>
        <v>0</v>
      </c>
      <c r="S175" s="188">
        <v>0</v>
      </c>
      <c r="T175" s="189">
        <f>S175*H175</f>
        <v>0</v>
      </c>
      <c r="U175" s="35"/>
      <c r="V175" s="35"/>
      <c r="W175" s="35"/>
      <c r="X175" s="35"/>
      <c r="Y175" s="35"/>
      <c r="Z175" s="35"/>
      <c r="AA175" s="35"/>
      <c r="AB175" s="35"/>
      <c r="AC175" s="35"/>
      <c r="AD175" s="35"/>
      <c r="AE175" s="35"/>
      <c r="AR175" s="190" t="s">
        <v>249</v>
      </c>
      <c r="AT175" s="190" t="s">
        <v>161</v>
      </c>
      <c r="AU175" s="190" t="s">
        <v>77</v>
      </c>
      <c r="AY175" s="18" t="s">
        <v>159</v>
      </c>
      <c r="BE175" s="191">
        <f>IF(N175="základní",J175,0)</f>
        <v>0</v>
      </c>
      <c r="BF175" s="191">
        <f>IF(N175="snížená",J175,0)</f>
        <v>0</v>
      </c>
      <c r="BG175" s="191">
        <f>IF(N175="zákl. přenesená",J175,0)</f>
        <v>0</v>
      </c>
      <c r="BH175" s="191">
        <f>IF(N175="sníž. přenesená",J175,0)</f>
        <v>0</v>
      </c>
      <c r="BI175" s="191">
        <f>IF(N175="nulová",J175,0)</f>
        <v>0</v>
      </c>
      <c r="BJ175" s="18" t="s">
        <v>75</v>
      </c>
      <c r="BK175" s="191">
        <f>ROUND(I175*H175,2)</f>
        <v>0</v>
      </c>
      <c r="BL175" s="18" t="s">
        <v>249</v>
      </c>
      <c r="BM175" s="190" t="s">
        <v>1963</v>
      </c>
    </row>
    <row r="176" spans="1:65" s="2" customFormat="1" ht="48">
      <c r="A176" s="35"/>
      <c r="B176" s="36"/>
      <c r="C176" s="179" t="s">
        <v>417</v>
      </c>
      <c r="D176" s="179" t="s">
        <v>161</v>
      </c>
      <c r="E176" s="180" t="s">
        <v>1964</v>
      </c>
      <c r="F176" s="181" t="s">
        <v>1965</v>
      </c>
      <c r="G176" s="182" t="s">
        <v>199</v>
      </c>
      <c r="H176" s="183">
        <v>8.9999999999999993E-3</v>
      </c>
      <c r="I176" s="184"/>
      <c r="J176" s="185">
        <f>ROUND(I176*H176,2)</f>
        <v>0</v>
      </c>
      <c r="K176" s="181" t="s">
        <v>165</v>
      </c>
      <c r="L176" s="40"/>
      <c r="M176" s="186" t="s">
        <v>19</v>
      </c>
      <c r="N176" s="187" t="s">
        <v>39</v>
      </c>
      <c r="O176" s="65"/>
      <c r="P176" s="188">
        <f>O176*H176</f>
        <v>0</v>
      </c>
      <c r="Q176" s="188">
        <v>0</v>
      </c>
      <c r="R176" s="188">
        <f>Q176*H176</f>
        <v>0</v>
      </c>
      <c r="S176" s="188">
        <v>0</v>
      </c>
      <c r="T176" s="189">
        <f>S176*H176</f>
        <v>0</v>
      </c>
      <c r="U176" s="35"/>
      <c r="V176" s="35"/>
      <c r="W176" s="35"/>
      <c r="X176" s="35"/>
      <c r="Y176" s="35"/>
      <c r="Z176" s="35"/>
      <c r="AA176" s="35"/>
      <c r="AB176" s="35"/>
      <c r="AC176" s="35"/>
      <c r="AD176" s="35"/>
      <c r="AE176" s="35"/>
      <c r="AR176" s="190" t="s">
        <v>249</v>
      </c>
      <c r="AT176" s="190" t="s">
        <v>161</v>
      </c>
      <c r="AU176" s="190" t="s">
        <v>77</v>
      </c>
      <c r="AY176" s="18" t="s">
        <v>159</v>
      </c>
      <c r="BE176" s="191">
        <f>IF(N176="základní",J176,0)</f>
        <v>0</v>
      </c>
      <c r="BF176" s="191">
        <f>IF(N176="snížená",J176,0)</f>
        <v>0</v>
      </c>
      <c r="BG176" s="191">
        <f>IF(N176="zákl. přenesená",J176,0)</f>
        <v>0</v>
      </c>
      <c r="BH176" s="191">
        <f>IF(N176="sníž. přenesená",J176,0)</f>
        <v>0</v>
      </c>
      <c r="BI176" s="191">
        <f>IF(N176="nulová",J176,0)</f>
        <v>0</v>
      </c>
      <c r="BJ176" s="18" t="s">
        <v>75</v>
      </c>
      <c r="BK176" s="191">
        <f>ROUND(I176*H176,2)</f>
        <v>0</v>
      </c>
      <c r="BL176" s="18" t="s">
        <v>249</v>
      </c>
      <c r="BM176" s="190" t="s">
        <v>1966</v>
      </c>
    </row>
    <row r="177" spans="1:65" s="12" customFormat="1" ht="22.9" customHeight="1">
      <c r="B177" s="163"/>
      <c r="C177" s="164"/>
      <c r="D177" s="165" t="s">
        <v>67</v>
      </c>
      <c r="E177" s="177" t="s">
        <v>1054</v>
      </c>
      <c r="F177" s="177" t="s">
        <v>1055</v>
      </c>
      <c r="G177" s="164"/>
      <c r="H177" s="164"/>
      <c r="I177" s="167"/>
      <c r="J177" s="178">
        <f>BK177</f>
        <v>0</v>
      </c>
      <c r="K177" s="164"/>
      <c r="L177" s="169"/>
      <c r="M177" s="170"/>
      <c r="N177" s="171"/>
      <c r="O177" s="171"/>
      <c r="P177" s="172">
        <f>SUM(P178:P193)</f>
        <v>0</v>
      </c>
      <c r="Q177" s="171"/>
      <c r="R177" s="172">
        <f>SUM(R178:R193)</f>
        <v>1.4904720000000002</v>
      </c>
      <c r="S177" s="171"/>
      <c r="T177" s="173">
        <f>SUM(T178:T193)</f>
        <v>1.3715999999999999</v>
      </c>
      <c r="AR177" s="174" t="s">
        <v>77</v>
      </c>
      <c r="AT177" s="175" t="s">
        <v>67</v>
      </c>
      <c r="AU177" s="175" t="s">
        <v>75</v>
      </c>
      <c r="AY177" s="174" t="s">
        <v>159</v>
      </c>
      <c r="BK177" s="176">
        <f>SUM(BK178:BK193)</f>
        <v>0</v>
      </c>
    </row>
    <row r="178" spans="1:65" s="2" customFormat="1" ht="36">
      <c r="A178" s="35"/>
      <c r="B178" s="36"/>
      <c r="C178" s="179" t="s">
        <v>421</v>
      </c>
      <c r="D178" s="179" t="s">
        <v>161</v>
      </c>
      <c r="E178" s="180" t="s">
        <v>1967</v>
      </c>
      <c r="F178" s="181" t="s">
        <v>1968</v>
      </c>
      <c r="G178" s="182" t="s">
        <v>164</v>
      </c>
      <c r="H178" s="183">
        <v>76.2</v>
      </c>
      <c r="I178" s="184"/>
      <c r="J178" s="185">
        <f>ROUND(I178*H178,2)</f>
        <v>0</v>
      </c>
      <c r="K178" s="181" t="s">
        <v>165</v>
      </c>
      <c r="L178" s="40"/>
      <c r="M178" s="186" t="s">
        <v>19</v>
      </c>
      <c r="N178" s="187" t="s">
        <v>39</v>
      </c>
      <c r="O178" s="65"/>
      <c r="P178" s="188">
        <f>O178*H178</f>
        <v>0</v>
      </c>
      <c r="Q178" s="188">
        <v>1.9560000000000001E-2</v>
      </c>
      <c r="R178" s="188">
        <f>Q178*H178</f>
        <v>1.4904720000000002</v>
      </c>
      <c r="S178" s="188">
        <v>0</v>
      </c>
      <c r="T178" s="189">
        <f>S178*H178</f>
        <v>0</v>
      </c>
      <c r="U178" s="35"/>
      <c r="V178" s="35"/>
      <c r="W178" s="35"/>
      <c r="X178" s="35"/>
      <c r="Y178" s="35"/>
      <c r="Z178" s="35"/>
      <c r="AA178" s="35"/>
      <c r="AB178" s="35"/>
      <c r="AC178" s="35"/>
      <c r="AD178" s="35"/>
      <c r="AE178" s="35"/>
      <c r="AR178" s="190" t="s">
        <v>249</v>
      </c>
      <c r="AT178" s="190" t="s">
        <v>161</v>
      </c>
      <c r="AU178" s="190" t="s">
        <v>77</v>
      </c>
      <c r="AY178" s="18" t="s">
        <v>159</v>
      </c>
      <c r="BE178" s="191">
        <f>IF(N178="základní",J178,0)</f>
        <v>0</v>
      </c>
      <c r="BF178" s="191">
        <f>IF(N178="snížená",J178,0)</f>
        <v>0</v>
      </c>
      <c r="BG178" s="191">
        <f>IF(N178="zákl. přenesená",J178,0)</f>
        <v>0</v>
      </c>
      <c r="BH178" s="191">
        <f>IF(N178="sníž. přenesená",J178,0)</f>
        <v>0</v>
      </c>
      <c r="BI178" s="191">
        <f>IF(N178="nulová",J178,0)</f>
        <v>0</v>
      </c>
      <c r="BJ178" s="18" t="s">
        <v>75</v>
      </c>
      <c r="BK178" s="191">
        <f>ROUND(I178*H178,2)</f>
        <v>0</v>
      </c>
      <c r="BL178" s="18" t="s">
        <v>249</v>
      </c>
      <c r="BM178" s="190" t="s">
        <v>1969</v>
      </c>
    </row>
    <row r="179" spans="1:65" s="13" customFormat="1" ht="11.25">
      <c r="B179" s="192"/>
      <c r="C179" s="193"/>
      <c r="D179" s="194" t="s">
        <v>168</v>
      </c>
      <c r="E179" s="195" t="s">
        <v>19</v>
      </c>
      <c r="F179" s="196" t="s">
        <v>1970</v>
      </c>
      <c r="G179" s="193"/>
      <c r="H179" s="197">
        <v>6.7</v>
      </c>
      <c r="I179" s="198"/>
      <c r="J179" s="193"/>
      <c r="K179" s="193"/>
      <c r="L179" s="199"/>
      <c r="M179" s="200"/>
      <c r="N179" s="201"/>
      <c r="O179" s="201"/>
      <c r="P179" s="201"/>
      <c r="Q179" s="201"/>
      <c r="R179" s="201"/>
      <c r="S179" s="201"/>
      <c r="T179" s="202"/>
      <c r="AT179" s="203" t="s">
        <v>168</v>
      </c>
      <c r="AU179" s="203" t="s">
        <v>77</v>
      </c>
      <c r="AV179" s="13" t="s">
        <v>77</v>
      </c>
      <c r="AW179" s="13" t="s">
        <v>30</v>
      </c>
      <c r="AX179" s="13" t="s">
        <v>68</v>
      </c>
      <c r="AY179" s="203" t="s">
        <v>159</v>
      </c>
    </row>
    <row r="180" spans="1:65" s="13" customFormat="1" ht="11.25">
      <c r="B180" s="192"/>
      <c r="C180" s="193"/>
      <c r="D180" s="194" t="s">
        <v>168</v>
      </c>
      <c r="E180" s="195" t="s">
        <v>19</v>
      </c>
      <c r="F180" s="196" t="s">
        <v>1971</v>
      </c>
      <c r="G180" s="193"/>
      <c r="H180" s="197">
        <v>20</v>
      </c>
      <c r="I180" s="198"/>
      <c r="J180" s="193"/>
      <c r="K180" s="193"/>
      <c r="L180" s="199"/>
      <c r="M180" s="200"/>
      <c r="N180" s="201"/>
      <c r="O180" s="201"/>
      <c r="P180" s="201"/>
      <c r="Q180" s="201"/>
      <c r="R180" s="201"/>
      <c r="S180" s="201"/>
      <c r="T180" s="202"/>
      <c r="AT180" s="203" t="s">
        <v>168</v>
      </c>
      <c r="AU180" s="203" t="s">
        <v>77</v>
      </c>
      <c r="AV180" s="13" t="s">
        <v>77</v>
      </c>
      <c r="AW180" s="13" t="s">
        <v>30</v>
      </c>
      <c r="AX180" s="13" t="s">
        <v>68</v>
      </c>
      <c r="AY180" s="203" t="s">
        <v>159</v>
      </c>
    </row>
    <row r="181" spans="1:65" s="13" customFormat="1" ht="11.25">
      <c r="B181" s="192"/>
      <c r="C181" s="193"/>
      <c r="D181" s="194" t="s">
        <v>168</v>
      </c>
      <c r="E181" s="195" t="s">
        <v>19</v>
      </c>
      <c r="F181" s="196" t="s">
        <v>1972</v>
      </c>
      <c r="G181" s="193"/>
      <c r="H181" s="197">
        <v>11.1</v>
      </c>
      <c r="I181" s="198"/>
      <c r="J181" s="193"/>
      <c r="K181" s="193"/>
      <c r="L181" s="199"/>
      <c r="M181" s="200"/>
      <c r="N181" s="201"/>
      <c r="O181" s="201"/>
      <c r="P181" s="201"/>
      <c r="Q181" s="201"/>
      <c r="R181" s="201"/>
      <c r="S181" s="201"/>
      <c r="T181" s="202"/>
      <c r="AT181" s="203" t="s">
        <v>168</v>
      </c>
      <c r="AU181" s="203" t="s">
        <v>77</v>
      </c>
      <c r="AV181" s="13" t="s">
        <v>77</v>
      </c>
      <c r="AW181" s="13" t="s">
        <v>30</v>
      </c>
      <c r="AX181" s="13" t="s">
        <v>68</v>
      </c>
      <c r="AY181" s="203" t="s">
        <v>159</v>
      </c>
    </row>
    <row r="182" spans="1:65" s="13" customFormat="1" ht="11.25">
      <c r="B182" s="192"/>
      <c r="C182" s="193"/>
      <c r="D182" s="194" t="s">
        <v>168</v>
      </c>
      <c r="E182" s="195" t="s">
        <v>19</v>
      </c>
      <c r="F182" s="196" t="s">
        <v>1973</v>
      </c>
      <c r="G182" s="193"/>
      <c r="H182" s="197">
        <v>22.7</v>
      </c>
      <c r="I182" s="198"/>
      <c r="J182" s="193"/>
      <c r="K182" s="193"/>
      <c r="L182" s="199"/>
      <c r="M182" s="200"/>
      <c r="N182" s="201"/>
      <c r="O182" s="201"/>
      <c r="P182" s="201"/>
      <c r="Q182" s="201"/>
      <c r="R182" s="201"/>
      <c r="S182" s="201"/>
      <c r="T182" s="202"/>
      <c r="AT182" s="203" t="s">
        <v>168</v>
      </c>
      <c r="AU182" s="203" t="s">
        <v>77</v>
      </c>
      <c r="AV182" s="13" t="s">
        <v>77</v>
      </c>
      <c r="AW182" s="13" t="s">
        <v>30</v>
      </c>
      <c r="AX182" s="13" t="s">
        <v>68</v>
      </c>
      <c r="AY182" s="203" t="s">
        <v>159</v>
      </c>
    </row>
    <row r="183" spans="1:65" s="13" customFormat="1" ht="11.25">
      <c r="B183" s="192"/>
      <c r="C183" s="193"/>
      <c r="D183" s="194" t="s">
        <v>168</v>
      </c>
      <c r="E183" s="195" t="s">
        <v>19</v>
      </c>
      <c r="F183" s="196" t="s">
        <v>1974</v>
      </c>
      <c r="G183" s="193"/>
      <c r="H183" s="197">
        <v>15.7</v>
      </c>
      <c r="I183" s="198"/>
      <c r="J183" s="193"/>
      <c r="K183" s="193"/>
      <c r="L183" s="199"/>
      <c r="M183" s="200"/>
      <c r="N183" s="201"/>
      <c r="O183" s="201"/>
      <c r="P183" s="201"/>
      <c r="Q183" s="201"/>
      <c r="R183" s="201"/>
      <c r="S183" s="201"/>
      <c r="T183" s="202"/>
      <c r="AT183" s="203" t="s">
        <v>168</v>
      </c>
      <c r="AU183" s="203" t="s">
        <v>77</v>
      </c>
      <c r="AV183" s="13" t="s">
        <v>77</v>
      </c>
      <c r="AW183" s="13" t="s">
        <v>30</v>
      </c>
      <c r="AX183" s="13" t="s">
        <v>68</v>
      </c>
      <c r="AY183" s="203" t="s">
        <v>159</v>
      </c>
    </row>
    <row r="184" spans="1:65" s="14" customFormat="1" ht="11.25">
      <c r="B184" s="204"/>
      <c r="C184" s="205"/>
      <c r="D184" s="194" t="s">
        <v>168</v>
      </c>
      <c r="E184" s="206" t="s">
        <v>19</v>
      </c>
      <c r="F184" s="207" t="s">
        <v>171</v>
      </c>
      <c r="G184" s="205"/>
      <c r="H184" s="208">
        <v>76.2</v>
      </c>
      <c r="I184" s="209"/>
      <c r="J184" s="205"/>
      <c r="K184" s="205"/>
      <c r="L184" s="210"/>
      <c r="M184" s="211"/>
      <c r="N184" s="212"/>
      <c r="O184" s="212"/>
      <c r="P184" s="212"/>
      <c r="Q184" s="212"/>
      <c r="R184" s="212"/>
      <c r="S184" s="212"/>
      <c r="T184" s="213"/>
      <c r="AT184" s="214" t="s">
        <v>168</v>
      </c>
      <c r="AU184" s="214" t="s">
        <v>77</v>
      </c>
      <c r="AV184" s="14" t="s">
        <v>166</v>
      </c>
      <c r="AW184" s="14" t="s">
        <v>30</v>
      </c>
      <c r="AX184" s="14" t="s">
        <v>75</v>
      </c>
      <c r="AY184" s="214" t="s">
        <v>159</v>
      </c>
    </row>
    <row r="185" spans="1:65" s="2" customFormat="1" ht="21.75" customHeight="1">
      <c r="A185" s="35"/>
      <c r="B185" s="36"/>
      <c r="C185" s="179" t="s">
        <v>425</v>
      </c>
      <c r="D185" s="179" t="s">
        <v>161</v>
      </c>
      <c r="E185" s="180" t="s">
        <v>1975</v>
      </c>
      <c r="F185" s="181" t="s">
        <v>1976</v>
      </c>
      <c r="G185" s="182" t="s">
        <v>164</v>
      </c>
      <c r="H185" s="183">
        <v>76.2</v>
      </c>
      <c r="I185" s="184"/>
      <c r="J185" s="185">
        <f>ROUND(I185*H185,2)</f>
        <v>0</v>
      </c>
      <c r="K185" s="181" t="s">
        <v>165</v>
      </c>
      <c r="L185" s="40"/>
      <c r="M185" s="186" t="s">
        <v>19</v>
      </c>
      <c r="N185" s="187" t="s">
        <v>39</v>
      </c>
      <c r="O185" s="65"/>
      <c r="P185" s="188">
        <f>O185*H185</f>
        <v>0</v>
      </c>
      <c r="Q185" s="188">
        <v>0</v>
      </c>
      <c r="R185" s="188">
        <f>Q185*H185</f>
        <v>0</v>
      </c>
      <c r="S185" s="188">
        <v>1.7999999999999999E-2</v>
      </c>
      <c r="T185" s="189">
        <f>S185*H185</f>
        <v>1.3715999999999999</v>
      </c>
      <c r="U185" s="35"/>
      <c r="V185" s="35"/>
      <c r="W185" s="35"/>
      <c r="X185" s="35"/>
      <c r="Y185" s="35"/>
      <c r="Z185" s="35"/>
      <c r="AA185" s="35"/>
      <c r="AB185" s="35"/>
      <c r="AC185" s="35"/>
      <c r="AD185" s="35"/>
      <c r="AE185" s="35"/>
      <c r="AR185" s="190" t="s">
        <v>249</v>
      </c>
      <c r="AT185" s="190" t="s">
        <v>161</v>
      </c>
      <c r="AU185" s="190" t="s">
        <v>77</v>
      </c>
      <c r="AY185" s="18" t="s">
        <v>159</v>
      </c>
      <c r="BE185" s="191">
        <f>IF(N185="základní",J185,0)</f>
        <v>0</v>
      </c>
      <c r="BF185" s="191">
        <f>IF(N185="snížená",J185,0)</f>
        <v>0</v>
      </c>
      <c r="BG185" s="191">
        <f>IF(N185="zákl. přenesená",J185,0)</f>
        <v>0</v>
      </c>
      <c r="BH185" s="191">
        <f>IF(N185="sníž. přenesená",J185,0)</f>
        <v>0</v>
      </c>
      <c r="BI185" s="191">
        <f>IF(N185="nulová",J185,0)</f>
        <v>0</v>
      </c>
      <c r="BJ185" s="18" t="s">
        <v>75</v>
      </c>
      <c r="BK185" s="191">
        <f>ROUND(I185*H185,2)</f>
        <v>0</v>
      </c>
      <c r="BL185" s="18" t="s">
        <v>249</v>
      </c>
      <c r="BM185" s="190" t="s">
        <v>1977</v>
      </c>
    </row>
    <row r="186" spans="1:65" s="13" customFormat="1" ht="11.25">
      <c r="B186" s="192"/>
      <c r="C186" s="193"/>
      <c r="D186" s="194" t="s">
        <v>168</v>
      </c>
      <c r="E186" s="195" t="s">
        <v>19</v>
      </c>
      <c r="F186" s="196" t="s">
        <v>1970</v>
      </c>
      <c r="G186" s="193"/>
      <c r="H186" s="197">
        <v>6.7</v>
      </c>
      <c r="I186" s="198"/>
      <c r="J186" s="193"/>
      <c r="K186" s="193"/>
      <c r="L186" s="199"/>
      <c r="M186" s="200"/>
      <c r="N186" s="201"/>
      <c r="O186" s="201"/>
      <c r="P186" s="201"/>
      <c r="Q186" s="201"/>
      <c r="R186" s="201"/>
      <c r="S186" s="201"/>
      <c r="T186" s="202"/>
      <c r="AT186" s="203" t="s">
        <v>168</v>
      </c>
      <c r="AU186" s="203" t="s">
        <v>77</v>
      </c>
      <c r="AV186" s="13" t="s">
        <v>77</v>
      </c>
      <c r="AW186" s="13" t="s">
        <v>30</v>
      </c>
      <c r="AX186" s="13" t="s">
        <v>68</v>
      </c>
      <c r="AY186" s="203" t="s">
        <v>159</v>
      </c>
    </row>
    <row r="187" spans="1:65" s="13" customFormat="1" ht="11.25">
      <c r="B187" s="192"/>
      <c r="C187" s="193"/>
      <c r="D187" s="194" t="s">
        <v>168</v>
      </c>
      <c r="E187" s="195" t="s">
        <v>19</v>
      </c>
      <c r="F187" s="196" t="s">
        <v>1971</v>
      </c>
      <c r="G187" s="193"/>
      <c r="H187" s="197">
        <v>20</v>
      </c>
      <c r="I187" s="198"/>
      <c r="J187" s="193"/>
      <c r="K187" s="193"/>
      <c r="L187" s="199"/>
      <c r="M187" s="200"/>
      <c r="N187" s="201"/>
      <c r="O187" s="201"/>
      <c r="P187" s="201"/>
      <c r="Q187" s="201"/>
      <c r="R187" s="201"/>
      <c r="S187" s="201"/>
      <c r="T187" s="202"/>
      <c r="AT187" s="203" t="s">
        <v>168</v>
      </c>
      <c r="AU187" s="203" t="s">
        <v>77</v>
      </c>
      <c r="AV187" s="13" t="s">
        <v>77</v>
      </c>
      <c r="AW187" s="13" t="s">
        <v>30</v>
      </c>
      <c r="AX187" s="13" t="s">
        <v>68</v>
      </c>
      <c r="AY187" s="203" t="s">
        <v>159</v>
      </c>
    </row>
    <row r="188" spans="1:65" s="13" customFormat="1" ht="11.25">
      <c r="B188" s="192"/>
      <c r="C188" s="193"/>
      <c r="D188" s="194" t="s">
        <v>168</v>
      </c>
      <c r="E188" s="195" t="s">
        <v>19</v>
      </c>
      <c r="F188" s="196" t="s">
        <v>1972</v>
      </c>
      <c r="G188" s="193"/>
      <c r="H188" s="197">
        <v>11.1</v>
      </c>
      <c r="I188" s="198"/>
      <c r="J188" s="193"/>
      <c r="K188" s="193"/>
      <c r="L188" s="199"/>
      <c r="M188" s="200"/>
      <c r="N188" s="201"/>
      <c r="O188" s="201"/>
      <c r="P188" s="201"/>
      <c r="Q188" s="201"/>
      <c r="R188" s="201"/>
      <c r="S188" s="201"/>
      <c r="T188" s="202"/>
      <c r="AT188" s="203" t="s">
        <v>168</v>
      </c>
      <c r="AU188" s="203" t="s">
        <v>77</v>
      </c>
      <c r="AV188" s="13" t="s">
        <v>77</v>
      </c>
      <c r="AW188" s="13" t="s">
        <v>30</v>
      </c>
      <c r="AX188" s="13" t="s">
        <v>68</v>
      </c>
      <c r="AY188" s="203" t="s">
        <v>159</v>
      </c>
    </row>
    <row r="189" spans="1:65" s="13" customFormat="1" ht="11.25">
      <c r="B189" s="192"/>
      <c r="C189" s="193"/>
      <c r="D189" s="194" t="s">
        <v>168</v>
      </c>
      <c r="E189" s="195" t="s">
        <v>19</v>
      </c>
      <c r="F189" s="196" t="s">
        <v>1973</v>
      </c>
      <c r="G189" s="193"/>
      <c r="H189" s="197">
        <v>22.7</v>
      </c>
      <c r="I189" s="198"/>
      <c r="J189" s="193"/>
      <c r="K189" s="193"/>
      <c r="L189" s="199"/>
      <c r="M189" s="200"/>
      <c r="N189" s="201"/>
      <c r="O189" s="201"/>
      <c r="P189" s="201"/>
      <c r="Q189" s="201"/>
      <c r="R189" s="201"/>
      <c r="S189" s="201"/>
      <c r="T189" s="202"/>
      <c r="AT189" s="203" t="s">
        <v>168</v>
      </c>
      <c r="AU189" s="203" t="s">
        <v>77</v>
      </c>
      <c r="AV189" s="13" t="s">
        <v>77</v>
      </c>
      <c r="AW189" s="13" t="s">
        <v>30</v>
      </c>
      <c r="AX189" s="13" t="s">
        <v>68</v>
      </c>
      <c r="AY189" s="203" t="s">
        <v>159</v>
      </c>
    </row>
    <row r="190" spans="1:65" s="13" customFormat="1" ht="11.25">
      <c r="B190" s="192"/>
      <c r="C190" s="193"/>
      <c r="D190" s="194" t="s">
        <v>168</v>
      </c>
      <c r="E190" s="195" t="s">
        <v>19</v>
      </c>
      <c r="F190" s="196" t="s">
        <v>1974</v>
      </c>
      <c r="G190" s="193"/>
      <c r="H190" s="197">
        <v>15.7</v>
      </c>
      <c r="I190" s="198"/>
      <c r="J190" s="193"/>
      <c r="K190" s="193"/>
      <c r="L190" s="199"/>
      <c r="M190" s="200"/>
      <c r="N190" s="201"/>
      <c r="O190" s="201"/>
      <c r="P190" s="201"/>
      <c r="Q190" s="201"/>
      <c r="R190" s="201"/>
      <c r="S190" s="201"/>
      <c r="T190" s="202"/>
      <c r="AT190" s="203" t="s">
        <v>168</v>
      </c>
      <c r="AU190" s="203" t="s">
        <v>77</v>
      </c>
      <c r="AV190" s="13" t="s">
        <v>77</v>
      </c>
      <c r="AW190" s="13" t="s">
        <v>30</v>
      </c>
      <c r="AX190" s="13" t="s">
        <v>68</v>
      </c>
      <c r="AY190" s="203" t="s">
        <v>159</v>
      </c>
    </row>
    <row r="191" spans="1:65" s="14" customFormat="1" ht="11.25">
      <c r="B191" s="204"/>
      <c r="C191" s="205"/>
      <c r="D191" s="194" t="s">
        <v>168</v>
      </c>
      <c r="E191" s="206" t="s">
        <v>19</v>
      </c>
      <c r="F191" s="207" t="s">
        <v>171</v>
      </c>
      <c r="G191" s="205"/>
      <c r="H191" s="208">
        <v>76.2</v>
      </c>
      <c r="I191" s="209"/>
      <c r="J191" s="205"/>
      <c r="K191" s="205"/>
      <c r="L191" s="210"/>
      <c r="M191" s="211"/>
      <c r="N191" s="212"/>
      <c r="O191" s="212"/>
      <c r="P191" s="212"/>
      <c r="Q191" s="212"/>
      <c r="R191" s="212"/>
      <c r="S191" s="212"/>
      <c r="T191" s="213"/>
      <c r="AT191" s="214" t="s">
        <v>168</v>
      </c>
      <c r="AU191" s="214" t="s">
        <v>77</v>
      </c>
      <c r="AV191" s="14" t="s">
        <v>166</v>
      </c>
      <c r="AW191" s="14" t="s">
        <v>30</v>
      </c>
      <c r="AX191" s="14" t="s">
        <v>75</v>
      </c>
      <c r="AY191" s="214" t="s">
        <v>159</v>
      </c>
    </row>
    <row r="192" spans="1:65" s="2" customFormat="1" ht="48">
      <c r="A192" s="35"/>
      <c r="B192" s="36"/>
      <c r="C192" s="179" t="s">
        <v>429</v>
      </c>
      <c r="D192" s="179" t="s">
        <v>161</v>
      </c>
      <c r="E192" s="180" t="s">
        <v>1079</v>
      </c>
      <c r="F192" s="181" t="s">
        <v>1080</v>
      </c>
      <c r="G192" s="182" t="s">
        <v>199</v>
      </c>
      <c r="H192" s="183">
        <v>1.49</v>
      </c>
      <c r="I192" s="184"/>
      <c r="J192" s="185">
        <f>ROUND(I192*H192,2)</f>
        <v>0</v>
      </c>
      <c r="K192" s="181" t="s">
        <v>165</v>
      </c>
      <c r="L192" s="40"/>
      <c r="M192" s="186" t="s">
        <v>19</v>
      </c>
      <c r="N192" s="187" t="s">
        <v>39</v>
      </c>
      <c r="O192" s="65"/>
      <c r="P192" s="188">
        <f>O192*H192</f>
        <v>0</v>
      </c>
      <c r="Q192" s="188">
        <v>0</v>
      </c>
      <c r="R192" s="188">
        <f>Q192*H192</f>
        <v>0</v>
      </c>
      <c r="S192" s="188">
        <v>0</v>
      </c>
      <c r="T192" s="189">
        <f>S192*H192</f>
        <v>0</v>
      </c>
      <c r="U192" s="35"/>
      <c r="V192" s="35"/>
      <c r="W192" s="35"/>
      <c r="X192" s="35"/>
      <c r="Y192" s="35"/>
      <c r="Z192" s="35"/>
      <c r="AA192" s="35"/>
      <c r="AB192" s="35"/>
      <c r="AC192" s="35"/>
      <c r="AD192" s="35"/>
      <c r="AE192" s="35"/>
      <c r="AR192" s="190" t="s">
        <v>249</v>
      </c>
      <c r="AT192" s="190" t="s">
        <v>161</v>
      </c>
      <c r="AU192" s="190" t="s">
        <v>77</v>
      </c>
      <c r="AY192" s="18" t="s">
        <v>159</v>
      </c>
      <c r="BE192" s="191">
        <f>IF(N192="základní",J192,0)</f>
        <v>0</v>
      </c>
      <c r="BF192" s="191">
        <f>IF(N192="snížená",J192,0)</f>
        <v>0</v>
      </c>
      <c r="BG192" s="191">
        <f>IF(N192="zákl. přenesená",J192,0)</f>
        <v>0</v>
      </c>
      <c r="BH192" s="191">
        <f>IF(N192="sníž. přenesená",J192,0)</f>
        <v>0</v>
      </c>
      <c r="BI192" s="191">
        <f>IF(N192="nulová",J192,0)</f>
        <v>0</v>
      </c>
      <c r="BJ192" s="18" t="s">
        <v>75</v>
      </c>
      <c r="BK192" s="191">
        <f>ROUND(I192*H192,2)</f>
        <v>0</v>
      </c>
      <c r="BL192" s="18" t="s">
        <v>249</v>
      </c>
      <c r="BM192" s="190" t="s">
        <v>1978</v>
      </c>
    </row>
    <row r="193" spans="1:65" s="2" customFormat="1" ht="48">
      <c r="A193" s="35"/>
      <c r="B193" s="36"/>
      <c r="C193" s="179" t="s">
        <v>434</v>
      </c>
      <c r="D193" s="179" t="s">
        <v>161</v>
      </c>
      <c r="E193" s="180" t="s">
        <v>1979</v>
      </c>
      <c r="F193" s="181" t="s">
        <v>1980</v>
      </c>
      <c r="G193" s="182" t="s">
        <v>199</v>
      </c>
      <c r="H193" s="183">
        <v>1.49</v>
      </c>
      <c r="I193" s="184"/>
      <c r="J193" s="185">
        <f>ROUND(I193*H193,2)</f>
        <v>0</v>
      </c>
      <c r="K193" s="181" t="s">
        <v>165</v>
      </c>
      <c r="L193" s="40"/>
      <c r="M193" s="186" t="s">
        <v>19</v>
      </c>
      <c r="N193" s="187" t="s">
        <v>39</v>
      </c>
      <c r="O193" s="65"/>
      <c r="P193" s="188">
        <f>O193*H193</f>
        <v>0</v>
      </c>
      <c r="Q193" s="188">
        <v>0</v>
      </c>
      <c r="R193" s="188">
        <f>Q193*H193</f>
        <v>0</v>
      </c>
      <c r="S193" s="188">
        <v>0</v>
      </c>
      <c r="T193" s="189">
        <f>S193*H193</f>
        <v>0</v>
      </c>
      <c r="U193" s="35"/>
      <c r="V193" s="35"/>
      <c r="W193" s="35"/>
      <c r="X193" s="35"/>
      <c r="Y193" s="35"/>
      <c r="Z193" s="35"/>
      <c r="AA193" s="35"/>
      <c r="AB193" s="35"/>
      <c r="AC193" s="35"/>
      <c r="AD193" s="35"/>
      <c r="AE193" s="35"/>
      <c r="AR193" s="190" t="s">
        <v>249</v>
      </c>
      <c r="AT193" s="190" t="s">
        <v>161</v>
      </c>
      <c r="AU193" s="190" t="s">
        <v>77</v>
      </c>
      <c r="AY193" s="18" t="s">
        <v>159</v>
      </c>
      <c r="BE193" s="191">
        <f>IF(N193="základní",J193,0)</f>
        <v>0</v>
      </c>
      <c r="BF193" s="191">
        <f>IF(N193="snížená",J193,0)</f>
        <v>0</v>
      </c>
      <c r="BG193" s="191">
        <f>IF(N193="zákl. přenesená",J193,0)</f>
        <v>0</v>
      </c>
      <c r="BH193" s="191">
        <f>IF(N193="sníž. přenesená",J193,0)</f>
        <v>0</v>
      </c>
      <c r="BI193" s="191">
        <f>IF(N193="nulová",J193,0)</f>
        <v>0</v>
      </c>
      <c r="BJ193" s="18" t="s">
        <v>75</v>
      </c>
      <c r="BK193" s="191">
        <f>ROUND(I193*H193,2)</f>
        <v>0</v>
      </c>
      <c r="BL193" s="18" t="s">
        <v>249</v>
      </c>
      <c r="BM193" s="190" t="s">
        <v>1981</v>
      </c>
    </row>
    <row r="194" spans="1:65" s="12" customFormat="1" ht="22.9" customHeight="1">
      <c r="B194" s="163"/>
      <c r="C194" s="164"/>
      <c r="D194" s="165" t="s">
        <v>67</v>
      </c>
      <c r="E194" s="177" t="s">
        <v>769</v>
      </c>
      <c r="F194" s="177" t="s">
        <v>770</v>
      </c>
      <c r="G194" s="164"/>
      <c r="H194" s="164"/>
      <c r="I194" s="167"/>
      <c r="J194" s="178">
        <f>BK194</f>
        <v>0</v>
      </c>
      <c r="K194" s="164"/>
      <c r="L194" s="169"/>
      <c r="M194" s="170"/>
      <c r="N194" s="171"/>
      <c r="O194" s="171"/>
      <c r="P194" s="172">
        <f>SUM(P195:P207)</f>
        <v>0</v>
      </c>
      <c r="Q194" s="171"/>
      <c r="R194" s="172">
        <f>SUM(R195:R207)</f>
        <v>0.534968</v>
      </c>
      <c r="S194" s="171"/>
      <c r="T194" s="173">
        <f>SUM(T195:T207)</f>
        <v>0.22543200000000002</v>
      </c>
      <c r="AR194" s="174" t="s">
        <v>77</v>
      </c>
      <c r="AT194" s="175" t="s">
        <v>67</v>
      </c>
      <c r="AU194" s="175" t="s">
        <v>75</v>
      </c>
      <c r="AY194" s="174" t="s">
        <v>159</v>
      </c>
      <c r="BK194" s="176">
        <f>SUM(BK195:BK207)</f>
        <v>0</v>
      </c>
    </row>
    <row r="195" spans="1:65" s="2" customFormat="1" ht="36">
      <c r="A195" s="35"/>
      <c r="B195" s="36"/>
      <c r="C195" s="179" t="s">
        <v>439</v>
      </c>
      <c r="D195" s="179" t="s">
        <v>161</v>
      </c>
      <c r="E195" s="180" t="s">
        <v>1982</v>
      </c>
      <c r="F195" s="181" t="s">
        <v>1983</v>
      </c>
      <c r="G195" s="182" t="s">
        <v>389</v>
      </c>
      <c r="H195" s="183">
        <v>6</v>
      </c>
      <c r="I195" s="184"/>
      <c r="J195" s="185">
        <f>ROUND(I195*H195,2)</f>
        <v>0</v>
      </c>
      <c r="K195" s="181" t="s">
        <v>165</v>
      </c>
      <c r="L195" s="40"/>
      <c r="M195" s="186" t="s">
        <v>19</v>
      </c>
      <c r="N195" s="187" t="s">
        <v>39</v>
      </c>
      <c r="O195" s="65"/>
      <c r="P195" s="188">
        <f>O195*H195</f>
        <v>0</v>
      </c>
      <c r="Q195" s="188">
        <v>0</v>
      </c>
      <c r="R195" s="188">
        <f>Q195*H195</f>
        <v>0</v>
      </c>
      <c r="S195" s="188">
        <v>0</v>
      </c>
      <c r="T195" s="189">
        <f>S195*H195</f>
        <v>0</v>
      </c>
      <c r="U195" s="35"/>
      <c r="V195" s="35"/>
      <c r="W195" s="35"/>
      <c r="X195" s="35"/>
      <c r="Y195" s="35"/>
      <c r="Z195" s="35"/>
      <c r="AA195" s="35"/>
      <c r="AB195" s="35"/>
      <c r="AC195" s="35"/>
      <c r="AD195" s="35"/>
      <c r="AE195" s="35"/>
      <c r="AR195" s="190" t="s">
        <v>249</v>
      </c>
      <c r="AT195" s="190" t="s">
        <v>161</v>
      </c>
      <c r="AU195" s="190" t="s">
        <v>77</v>
      </c>
      <c r="AY195" s="18" t="s">
        <v>159</v>
      </c>
      <c r="BE195" s="191">
        <f>IF(N195="základní",J195,0)</f>
        <v>0</v>
      </c>
      <c r="BF195" s="191">
        <f>IF(N195="snížená",J195,0)</f>
        <v>0</v>
      </c>
      <c r="BG195" s="191">
        <f>IF(N195="zákl. přenesená",J195,0)</f>
        <v>0</v>
      </c>
      <c r="BH195" s="191">
        <f>IF(N195="sníž. přenesená",J195,0)</f>
        <v>0</v>
      </c>
      <c r="BI195" s="191">
        <f>IF(N195="nulová",J195,0)</f>
        <v>0</v>
      </c>
      <c r="BJ195" s="18" t="s">
        <v>75</v>
      </c>
      <c r="BK195" s="191">
        <f>ROUND(I195*H195,2)</f>
        <v>0</v>
      </c>
      <c r="BL195" s="18" t="s">
        <v>249</v>
      </c>
      <c r="BM195" s="190" t="s">
        <v>1984</v>
      </c>
    </row>
    <row r="196" spans="1:65" s="2" customFormat="1" ht="24">
      <c r="A196" s="35"/>
      <c r="B196" s="36"/>
      <c r="C196" s="215" t="s">
        <v>443</v>
      </c>
      <c r="D196" s="215" t="s">
        <v>196</v>
      </c>
      <c r="E196" s="216" t="s">
        <v>1985</v>
      </c>
      <c r="F196" s="217" t="s">
        <v>1986</v>
      </c>
      <c r="G196" s="218" t="s">
        <v>389</v>
      </c>
      <c r="H196" s="219">
        <v>6</v>
      </c>
      <c r="I196" s="220"/>
      <c r="J196" s="221">
        <f>ROUND(I196*H196,2)</f>
        <v>0</v>
      </c>
      <c r="K196" s="217" t="s">
        <v>165</v>
      </c>
      <c r="L196" s="222"/>
      <c r="M196" s="223" t="s">
        <v>19</v>
      </c>
      <c r="N196" s="224" t="s">
        <v>39</v>
      </c>
      <c r="O196" s="65"/>
      <c r="P196" s="188">
        <f>O196*H196</f>
        <v>0</v>
      </c>
      <c r="Q196" s="188">
        <v>3.1E-2</v>
      </c>
      <c r="R196" s="188">
        <f>Q196*H196</f>
        <v>0.186</v>
      </c>
      <c r="S196" s="188">
        <v>0</v>
      </c>
      <c r="T196" s="189">
        <f>S196*H196</f>
        <v>0</v>
      </c>
      <c r="U196" s="35"/>
      <c r="V196" s="35"/>
      <c r="W196" s="35"/>
      <c r="X196" s="35"/>
      <c r="Y196" s="35"/>
      <c r="Z196" s="35"/>
      <c r="AA196" s="35"/>
      <c r="AB196" s="35"/>
      <c r="AC196" s="35"/>
      <c r="AD196" s="35"/>
      <c r="AE196" s="35"/>
      <c r="AR196" s="190" t="s">
        <v>356</v>
      </c>
      <c r="AT196" s="190" t="s">
        <v>196</v>
      </c>
      <c r="AU196" s="190" t="s">
        <v>77</v>
      </c>
      <c r="AY196" s="18" t="s">
        <v>159</v>
      </c>
      <c r="BE196" s="191">
        <f>IF(N196="základní",J196,0)</f>
        <v>0</v>
      </c>
      <c r="BF196" s="191">
        <f>IF(N196="snížená",J196,0)</f>
        <v>0</v>
      </c>
      <c r="BG196" s="191">
        <f>IF(N196="zákl. přenesená",J196,0)</f>
        <v>0</v>
      </c>
      <c r="BH196" s="191">
        <f>IF(N196="sníž. přenesená",J196,0)</f>
        <v>0</v>
      </c>
      <c r="BI196" s="191">
        <f>IF(N196="nulová",J196,0)</f>
        <v>0</v>
      </c>
      <c r="BJ196" s="18" t="s">
        <v>75</v>
      </c>
      <c r="BK196" s="191">
        <f>ROUND(I196*H196,2)</f>
        <v>0</v>
      </c>
      <c r="BL196" s="18" t="s">
        <v>249</v>
      </c>
      <c r="BM196" s="190" t="s">
        <v>1987</v>
      </c>
    </row>
    <row r="197" spans="1:65" s="2" customFormat="1" ht="36">
      <c r="A197" s="35"/>
      <c r="B197" s="36"/>
      <c r="C197" s="179" t="s">
        <v>447</v>
      </c>
      <c r="D197" s="179" t="s">
        <v>161</v>
      </c>
      <c r="E197" s="180" t="s">
        <v>1988</v>
      </c>
      <c r="F197" s="181" t="s">
        <v>1989</v>
      </c>
      <c r="G197" s="182" t="s">
        <v>389</v>
      </c>
      <c r="H197" s="183">
        <v>1</v>
      </c>
      <c r="I197" s="184"/>
      <c r="J197" s="185">
        <f>ROUND(I197*H197,2)</f>
        <v>0</v>
      </c>
      <c r="K197" s="181" t="s">
        <v>165</v>
      </c>
      <c r="L197" s="40"/>
      <c r="M197" s="186" t="s">
        <v>19</v>
      </c>
      <c r="N197" s="187" t="s">
        <v>39</v>
      </c>
      <c r="O197" s="65"/>
      <c r="P197" s="188">
        <f>O197*H197</f>
        <v>0</v>
      </c>
      <c r="Q197" s="188">
        <v>9.2000000000000003E-4</v>
      </c>
      <c r="R197" s="188">
        <f>Q197*H197</f>
        <v>9.2000000000000003E-4</v>
      </c>
      <c r="S197" s="188">
        <v>0</v>
      </c>
      <c r="T197" s="189">
        <f>S197*H197</f>
        <v>0</v>
      </c>
      <c r="U197" s="35"/>
      <c r="V197" s="35"/>
      <c r="W197" s="35"/>
      <c r="X197" s="35"/>
      <c r="Y197" s="35"/>
      <c r="Z197" s="35"/>
      <c r="AA197" s="35"/>
      <c r="AB197" s="35"/>
      <c r="AC197" s="35"/>
      <c r="AD197" s="35"/>
      <c r="AE197" s="35"/>
      <c r="AR197" s="190" t="s">
        <v>249</v>
      </c>
      <c r="AT197" s="190" t="s">
        <v>161</v>
      </c>
      <c r="AU197" s="190" t="s">
        <v>77</v>
      </c>
      <c r="AY197" s="18" t="s">
        <v>159</v>
      </c>
      <c r="BE197" s="191">
        <f>IF(N197="základní",J197,0)</f>
        <v>0</v>
      </c>
      <c r="BF197" s="191">
        <f>IF(N197="snížená",J197,0)</f>
        <v>0</v>
      </c>
      <c r="BG197" s="191">
        <f>IF(N197="zákl. přenesená",J197,0)</f>
        <v>0</v>
      </c>
      <c r="BH197" s="191">
        <f>IF(N197="sníž. přenesená",J197,0)</f>
        <v>0</v>
      </c>
      <c r="BI197" s="191">
        <f>IF(N197="nulová",J197,0)</f>
        <v>0</v>
      </c>
      <c r="BJ197" s="18" t="s">
        <v>75</v>
      </c>
      <c r="BK197" s="191">
        <f>ROUND(I197*H197,2)</f>
        <v>0</v>
      </c>
      <c r="BL197" s="18" t="s">
        <v>249</v>
      </c>
      <c r="BM197" s="190" t="s">
        <v>1990</v>
      </c>
    </row>
    <row r="198" spans="1:65" s="2" customFormat="1" ht="24">
      <c r="A198" s="35"/>
      <c r="B198" s="36"/>
      <c r="C198" s="215" t="s">
        <v>452</v>
      </c>
      <c r="D198" s="215" t="s">
        <v>196</v>
      </c>
      <c r="E198" s="216" t="s">
        <v>1991</v>
      </c>
      <c r="F198" s="217" t="s">
        <v>1992</v>
      </c>
      <c r="G198" s="218" t="s">
        <v>164</v>
      </c>
      <c r="H198" s="219">
        <v>3.6</v>
      </c>
      <c r="I198" s="220"/>
      <c r="J198" s="221">
        <f>ROUND(I198*H198,2)</f>
        <v>0</v>
      </c>
      <c r="K198" s="217" t="s">
        <v>165</v>
      </c>
      <c r="L198" s="222"/>
      <c r="M198" s="223" t="s">
        <v>19</v>
      </c>
      <c r="N198" s="224" t="s">
        <v>39</v>
      </c>
      <c r="O198" s="65"/>
      <c r="P198" s="188">
        <f>O198*H198</f>
        <v>0</v>
      </c>
      <c r="Q198" s="188">
        <v>2.4230000000000002E-2</v>
      </c>
      <c r="R198" s="188">
        <f>Q198*H198</f>
        <v>8.7228000000000014E-2</v>
      </c>
      <c r="S198" s="188">
        <v>0</v>
      </c>
      <c r="T198" s="189">
        <f>S198*H198</f>
        <v>0</v>
      </c>
      <c r="U198" s="35"/>
      <c r="V198" s="35"/>
      <c r="W198" s="35"/>
      <c r="X198" s="35"/>
      <c r="Y198" s="35"/>
      <c r="Z198" s="35"/>
      <c r="AA198" s="35"/>
      <c r="AB198" s="35"/>
      <c r="AC198" s="35"/>
      <c r="AD198" s="35"/>
      <c r="AE198" s="35"/>
      <c r="AR198" s="190" t="s">
        <v>356</v>
      </c>
      <c r="AT198" s="190" t="s">
        <v>196</v>
      </c>
      <c r="AU198" s="190" t="s">
        <v>77</v>
      </c>
      <c r="AY198" s="18" t="s">
        <v>159</v>
      </c>
      <c r="BE198" s="191">
        <f>IF(N198="základní",J198,0)</f>
        <v>0</v>
      </c>
      <c r="BF198" s="191">
        <f>IF(N198="snížená",J198,0)</f>
        <v>0</v>
      </c>
      <c r="BG198" s="191">
        <f>IF(N198="zákl. přenesená",J198,0)</f>
        <v>0</v>
      </c>
      <c r="BH198" s="191">
        <f>IF(N198="sníž. přenesená",J198,0)</f>
        <v>0</v>
      </c>
      <c r="BI198" s="191">
        <f>IF(N198="nulová",J198,0)</f>
        <v>0</v>
      </c>
      <c r="BJ198" s="18" t="s">
        <v>75</v>
      </c>
      <c r="BK198" s="191">
        <f>ROUND(I198*H198,2)</f>
        <v>0</v>
      </c>
      <c r="BL198" s="18" t="s">
        <v>249</v>
      </c>
      <c r="BM198" s="190" t="s">
        <v>1993</v>
      </c>
    </row>
    <row r="199" spans="1:65" s="13" customFormat="1" ht="11.25">
      <c r="B199" s="192"/>
      <c r="C199" s="193"/>
      <c r="D199" s="194" t="s">
        <v>168</v>
      </c>
      <c r="E199" s="195" t="s">
        <v>19</v>
      </c>
      <c r="F199" s="196" t="s">
        <v>1994</v>
      </c>
      <c r="G199" s="193"/>
      <c r="H199" s="197">
        <v>2</v>
      </c>
      <c r="I199" s="198"/>
      <c r="J199" s="193"/>
      <c r="K199" s="193"/>
      <c r="L199" s="199"/>
      <c r="M199" s="200"/>
      <c r="N199" s="201"/>
      <c r="O199" s="201"/>
      <c r="P199" s="201"/>
      <c r="Q199" s="201"/>
      <c r="R199" s="201"/>
      <c r="S199" s="201"/>
      <c r="T199" s="202"/>
      <c r="AT199" s="203" t="s">
        <v>168</v>
      </c>
      <c r="AU199" s="203" t="s">
        <v>77</v>
      </c>
      <c r="AV199" s="13" t="s">
        <v>77</v>
      </c>
      <c r="AW199" s="13" t="s">
        <v>30</v>
      </c>
      <c r="AX199" s="13" t="s">
        <v>75</v>
      </c>
      <c r="AY199" s="203" t="s">
        <v>159</v>
      </c>
    </row>
    <row r="200" spans="1:65" s="13" customFormat="1" ht="11.25">
      <c r="B200" s="192"/>
      <c r="C200" s="193"/>
      <c r="D200" s="194" t="s">
        <v>168</v>
      </c>
      <c r="E200" s="193"/>
      <c r="F200" s="196" t="s">
        <v>1995</v>
      </c>
      <c r="G200" s="193"/>
      <c r="H200" s="197">
        <v>3.6</v>
      </c>
      <c r="I200" s="198"/>
      <c r="J200" s="193"/>
      <c r="K200" s="193"/>
      <c r="L200" s="199"/>
      <c r="M200" s="200"/>
      <c r="N200" s="201"/>
      <c r="O200" s="201"/>
      <c r="P200" s="201"/>
      <c r="Q200" s="201"/>
      <c r="R200" s="201"/>
      <c r="S200" s="201"/>
      <c r="T200" s="202"/>
      <c r="AT200" s="203" t="s">
        <v>168</v>
      </c>
      <c r="AU200" s="203" t="s">
        <v>77</v>
      </c>
      <c r="AV200" s="13" t="s">
        <v>77</v>
      </c>
      <c r="AW200" s="13" t="s">
        <v>4</v>
      </c>
      <c r="AX200" s="13" t="s">
        <v>75</v>
      </c>
      <c r="AY200" s="203" t="s">
        <v>159</v>
      </c>
    </row>
    <row r="201" spans="1:65" s="2" customFormat="1" ht="24">
      <c r="A201" s="35"/>
      <c r="B201" s="36"/>
      <c r="C201" s="179" t="s">
        <v>456</v>
      </c>
      <c r="D201" s="179" t="s">
        <v>161</v>
      </c>
      <c r="E201" s="180" t="s">
        <v>1996</v>
      </c>
      <c r="F201" s="181" t="s">
        <v>1997</v>
      </c>
      <c r="G201" s="182" t="s">
        <v>164</v>
      </c>
      <c r="H201" s="183">
        <v>10.8</v>
      </c>
      <c r="I201" s="184"/>
      <c r="J201" s="185">
        <f>ROUND(I201*H201,2)</f>
        <v>0</v>
      </c>
      <c r="K201" s="181" t="s">
        <v>165</v>
      </c>
      <c r="L201" s="40"/>
      <c r="M201" s="186" t="s">
        <v>19</v>
      </c>
      <c r="N201" s="187" t="s">
        <v>39</v>
      </c>
      <c r="O201" s="65"/>
      <c r="P201" s="188">
        <f>O201*H201</f>
        <v>0</v>
      </c>
      <c r="Q201" s="188">
        <v>0</v>
      </c>
      <c r="R201" s="188">
        <f>Q201*H201</f>
        <v>0</v>
      </c>
      <c r="S201" s="188">
        <v>7.5399999999999998E-3</v>
      </c>
      <c r="T201" s="189">
        <f>S201*H201</f>
        <v>8.1432000000000004E-2</v>
      </c>
      <c r="U201" s="35"/>
      <c r="V201" s="35"/>
      <c r="W201" s="35"/>
      <c r="X201" s="35"/>
      <c r="Y201" s="35"/>
      <c r="Z201" s="35"/>
      <c r="AA201" s="35"/>
      <c r="AB201" s="35"/>
      <c r="AC201" s="35"/>
      <c r="AD201" s="35"/>
      <c r="AE201" s="35"/>
      <c r="AR201" s="190" t="s">
        <v>249</v>
      </c>
      <c r="AT201" s="190" t="s">
        <v>161</v>
      </c>
      <c r="AU201" s="190" t="s">
        <v>77</v>
      </c>
      <c r="AY201" s="18" t="s">
        <v>159</v>
      </c>
      <c r="BE201" s="191">
        <f>IF(N201="základní",J201,0)</f>
        <v>0</v>
      </c>
      <c r="BF201" s="191">
        <f>IF(N201="snížená",J201,0)</f>
        <v>0</v>
      </c>
      <c r="BG201" s="191">
        <f>IF(N201="zákl. přenesená",J201,0)</f>
        <v>0</v>
      </c>
      <c r="BH201" s="191">
        <f>IF(N201="sníž. přenesená",J201,0)</f>
        <v>0</v>
      </c>
      <c r="BI201" s="191">
        <f>IF(N201="nulová",J201,0)</f>
        <v>0</v>
      </c>
      <c r="BJ201" s="18" t="s">
        <v>75</v>
      </c>
      <c r="BK201" s="191">
        <f>ROUND(I201*H201,2)</f>
        <v>0</v>
      </c>
      <c r="BL201" s="18" t="s">
        <v>249</v>
      </c>
      <c r="BM201" s="190" t="s">
        <v>1998</v>
      </c>
    </row>
    <row r="202" spans="1:65" s="13" customFormat="1" ht="11.25">
      <c r="B202" s="192"/>
      <c r="C202" s="193"/>
      <c r="D202" s="194" t="s">
        <v>168</v>
      </c>
      <c r="E202" s="195" t="s">
        <v>19</v>
      </c>
      <c r="F202" s="196" t="s">
        <v>1999</v>
      </c>
      <c r="G202" s="193"/>
      <c r="H202" s="197">
        <v>10.8</v>
      </c>
      <c r="I202" s="198"/>
      <c r="J202" s="193"/>
      <c r="K202" s="193"/>
      <c r="L202" s="199"/>
      <c r="M202" s="200"/>
      <c r="N202" s="201"/>
      <c r="O202" s="201"/>
      <c r="P202" s="201"/>
      <c r="Q202" s="201"/>
      <c r="R202" s="201"/>
      <c r="S202" s="201"/>
      <c r="T202" s="202"/>
      <c r="AT202" s="203" t="s">
        <v>168</v>
      </c>
      <c r="AU202" s="203" t="s">
        <v>77</v>
      </c>
      <c r="AV202" s="13" t="s">
        <v>77</v>
      </c>
      <c r="AW202" s="13" t="s">
        <v>30</v>
      </c>
      <c r="AX202" s="13" t="s">
        <v>75</v>
      </c>
      <c r="AY202" s="203" t="s">
        <v>159</v>
      </c>
    </row>
    <row r="203" spans="1:65" s="2" customFormat="1" ht="36">
      <c r="A203" s="35"/>
      <c r="B203" s="36"/>
      <c r="C203" s="179" t="s">
        <v>461</v>
      </c>
      <c r="D203" s="179" t="s">
        <v>161</v>
      </c>
      <c r="E203" s="180" t="s">
        <v>2000</v>
      </c>
      <c r="F203" s="181" t="s">
        <v>2001</v>
      </c>
      <c r="G203" s="182" t="s">
        <v>389</v>
      </c>
      <c r="H203" s="183">
        <v>6</v>
      </c>
      <c r="I203" s="184"/>
      <c r="J203" s="185">
        <f>ROUND(I203*H203,2)</f>
        <v>0</v>
      </c>
      <c r="K203" s="181" t="s">
        <v>165</v>
      </c>
      <c r="L203" s="40"/>
      <c r="M203" s="186" t="s">
        <v>19</v>
      </c>
      <c r="N203" s="187" t="s">
        <v>39</v>
      </c>
      <c r="O203" s="65"/>
      <c r="P203" s="188">
        <f>O203*H203</f>
        <v>0</v>
      </c>
      <c r="Q203" s="188">
        <v>4.6999999999999999E-4</v>
      </c>
      <c r="R203" s="188">
        <f>Q203*H203</f>
        <v>2.82E-3</v>
      </c>
      <c r="S203" s="188">
        <v>0</v>
      </c>
      <c r="T203" s="189">
        <f>S203*H203</f>
        <v>0</v>
      </c>
      <c r="U203" s="35"/>
      <c r="V203" s="35"/>
      <c r="W203" s="35"/>
      <c r="X203" s="35"/>
      <c r="Y203" s="35"/>
      <c r="Z203" s="35"/>
      <c r="AA203" s="35"/>
      <c r="AB203" s="35"/>
      <c r="AC203" s="35"/>
      <c r="AD203" s="35"/>
      <c r="AE203" s="35"/>
      <c r="AR203" s="190" t="s">
        <v>249</v>
      </c>
      <c r="AT203" s="190" t="s">
        <v>161</v>
      </c>
      <c r="AU203" s="190" t="s">
        <v>77</v>
      </c>
      <c r="AY203" s="18" t="s">
        <v>159</v>
      </c>
      <c r="BE203" s="191">
        <f>IF(N203="základní",J203,0)</f>
        <v>0</v>
      </c>
      <c r="BF203" s="191">
        <f>IF(N203="snížená",J203,0)</f>
        <v>0</v>
      </c>
      <c r="BG203" s="191">
        <f>IF(N203="zákl. přenesená",J203,0)</f>
        <v>0</v>
      </c>
      <c r="BH203" s="191">
        <f>IF(N203="sníž. přenesená",J203,0)</f>
        <v>0</v>
      </c>
      <c r="BI203" s="191">
        <f>IF(N203="nulová",J203,0)</f>
        <v>0</v>
      </c>
      <c r="BJ203" s="18" t="s">
        <v>75</v>
      </c>
      <c r="BK203" s="191">
        <f>ROUND(I203*H203,2)</f>
        <v>0</v>
      </c>
      <c r="BL203" s="18" t="s">
        <v>249</v>
      </c>
      <c r="BM203" s="190" t="s">
        <v>2002</v>
      </c>
    </row>
    <row r="204" spans="1:65" s="2" customFormat="1" ht="36">
      <c r="A204" s="35"/>
      <c r="B204" s="36"/>
      <c r="C204" s="215" t="s">
        <v>466</v>
      </c>
      <c r="D204" s="215" t="s">
        <v>196</v>
      </c>
      <c r="E204" s="216" t="s">
        <v>2003</v>
      </c>
      <c r="F204" s="217" t="s">
        <v>2004</v>
      </c>
      <c r="G204" s="218" t="s">
        <v>389</v>
      </c>
      <c r="H204" s="219">
        <v>6</v>
      </c>
      <c r="I204" s="220"/>
      <c r="J204" s="221">
        <f>ROUND(I204*H204,2)</f>
        <v>0</v>
      </c>
      <c r="K204" s="217" t="s">
        <v>165</v>
      </c>
      <c r="L204" s="222"/>
      <c r="M204" s="223" t="s">
        <v>19</v>
      </c>
      <c r="N204" s="224" t="s">
        <v>39</v>
      </c>
      <c r="O204" s="65"/>
      <c r="P204" s="188">
        <f>O204*H204</f>
        <v>0</v>
      </c>
      <c r="Q204" s="188">
        <v>4.2999999999999997E-2</v>
      </c>
      <c r="R204" s="188">
        <f>Q204*H204</f>
        <v>0.25800000000000001</v>
      </c>
      <c r="S204" s="188">
        <v>0</v>
      </c>
      <c r="T204" s="189">
        <f>S204*H204</f>
        <v>0</v>
      </c>
      <c r="U204" s="35"/>
      <c r="V204" s="35"/>
      <c r="W204" s="35"/>
      <c r="X204" s="35"/>
      <c r="Y204" s="35"/>
      <c r="Z204" s="35"/>
      <c r="AA204" s="35"/>
      <c r="AB204" s="35"/>
      <c r="AC204" s="35"/>
      <c r="AD204" s="35"/>
      <c r="AE204" s="35"/>
      <c r="AR204" s="190" t="s">
        <v>356</v>
      </c>
      <c r="AT204" s="190" t="s">
        <v>196</v>
      </c>
      <c r="AU204" s="190" t="s">
        <v>77</v>
      </c>
      <c r="AY204" s="18" t="s">
        <v>159</v>
      </c>
      <c r="BE204" s="191">
        <f>IF(N204="základní",J204,0)</f>
        <v>0</v>
      </c>
      <c r="BF204" s="191">
        <f>IF(N204="snížená",J204,0)</f>
        <v>0</v>
      </c>
      <c r="BG204" s="191">
        <f>IF(N204="zákl. přenesená",J204,0)</f>
        <v>0</v>
      </c>
      <c r="BH204" s="191">
        <f>IF(N204="sníž. přenesená",J204,0)</f>
        <v>0</v>
      </c>
      <c r="BI204" s="191">
        <f>IF(N204="nulová",J204,0)</f>
        <v>0</v>
      </c>
      <c r="BJ204" s="18" t="s">
        <v>75</v>
      </c>
      <c r="BK204" s="191">
        <f>ROUND(I204*H204,2)</f>
        <v>0</v>
      </c>
      <c r="BL204" s="18" t="s">
        <v>249</v>
      </c>
      <c r="BM204" s="190" t="s">
        <v>2005</v>
      </c>
    </row>
    <row r="205" spans="1:65" s="2" customFormat="1" ht="48">
      <c r="A205" s="35"/>
      <c r="B205" s="36"/>
      <c r="C205" s="179" t="s">
        <v>476</v>
      </c>
      <c r="D205" s="179" t="s">
        <v>161</v>
      </c>
      <c r="E205" s="180" t="s">
        <v>2006</v>
      </c>
      <c r="F205" s="181" t="s">
        <v>2007</v>
      </c>
      <c r="G205" s="182" t="s">
        <v>389</v>
      </c>
      <c r="H205" s="183">
        <v>6</v>
      </c>
      <c r="I205" s="184"/>
      <c r="J205" s="185">
        <f>ROUND(I205*H205,2)</f>
        <v>0</v>
      </c>
      <c r="K205" s="181" t="s">
        <v>165</v>
      </c>
      <c r="L205" s="40"/>
      <c r="M205" s="186" t="s">
        <v>19</v>
      </c>
      <c r="N205" s="187" t="s">
        <v>39</v>
      </c>
      <c r="O205" s="65"/>
      <c r="P205" s="188">
        <f>O205*H205</f>
        <v>0</v>
      </c>
      <c r="Q205" s="188">
        <v>0</v>
      </c>
      <c r="R205" s="188">
        <f>Q205*H205</f>
        <v>0</v>
      </c>
      <c r="S205" s="188">
        <v>2.4E-2</v>
      </c>
      <c r="T205" s="189">
        <f>S205*H205</f>
        <v>0.14400000000000002</v>
      </c>
      <c r="U205" s="35"/>
      <c r="V205" s="35"/>
      <c r="W205" s="35"/>
      <c r="X205" s="35"/>
      <c r="Y205" s="35"/>
      <c r="Z205" s="35"/>
      <c r="AA205" s="35"/>
      <c r="AB205" s="35"/>
      <c r="AC205" s="35"/>
      <c r="AD205" s="35"/>
      <c r="AE205" s="35"/>
      <c r="AR205" s="190" t="s">
        <v>249</v>
      </c>
      <c r="AT205" s="190" t="s">
        <v>161</v>
      </c>
      <c r="AU205" s="190" t="s">
        <v>77</v>
      </c>
      <c r="AY205" s="18" t="s">
        <v>159</v>
      </c>
      <c r="BE205" s="191">
        <f>IF(N205="základní",J205,0)</f>
        <v>0</v>
      </c>
      <c r="BF205" s="191">
        <f>IF(N205="snížená",J205,0)</f>
        <v>0</v>
      </c>
      <c r="BG205" s="191">
        <f>IF(N205="zákl. přenesená",J205,0)</f>
        <v>0</v>
      </c>
      <c r="BH205" s="191">
        <f>IF(N205="sníž. přenesená",J205,0)</f>
        <v>0</v>
      </c>
      <c r="BI205" s="191">
        <f>IF(N205="nulová",J205,0)</f>
        <v>0</v>
      </c>
      <c r="BJ205" s="18" t="s">
        <v>75</v>
      </c>
      <c r="BK205" s="191">
        <f>ROUND(I205*H205,2)</f>
        <v>0</v>
      </c>
      <c r="BL205" s="18" t="s">
        <v>249</v>
      </c>
      <c r="BM205" s="190" t="s">
        <v>2008</v>
      </c>
    </row>
    <row r="206" spans="1:65" s="2" customFormat="1" ht="48">
      <c r="A206" s="35"/>
      <c r="B206" s="36"/>
      <c r="C206" s="179" t="s">
        <v>480</v>
      </c>
      <c r="D206" s="179" t="s">
        <v>161</v>
      </c>
      <c r="E206" s="180" t="s">
        <v>796</v>
      </c>
      <c r="F206" s="181" t="s">
        <v>797</v>
      </c>
      <c r="G206" s="182" t="s">
        <v>199</v>
      </c>
      <c r="H206" s="183">
        <v>0.53500000000000003</v>
      </c>
      <c r="I206" s="184"/>
      <c r="J206" s="185">
        <f>ROUND(I206*H206,2)</f>
        <v>0</v>
      </c>
      <c r="K206" s="181" t="s">
        <v>165</v>
      </c>
      <c r="L206" s="40"/>
      <c r="M206" s="186" t="s">
        <v>19</v>
      </c>
      <c r="N206" s="187" t="s">
        <v>39</v>
      </c>
      <c r="O206" s="65"/>
      <c r="P206" s="188">
        <f>O206*H206</f>
        <v>0</v>
      </c>
      <c r="Q206" s="188">
        <v>0</v>
      </c>
      <c r="R206" s="188">
        <f>Q206*H206</f>
        <v>0</v>
      </c>
      <c r="S206" s="188">
        <v>0</v>
      </c>
      <c r="T206" s="189">
        <f>S206*H206</f>
        <v>0</v>
      </c>
      <c r="U206" s="35"/>
      <c r="V206" s="35"/>
      <c r="W206" s="35"/>
      <c r="X206" s="35"/>
      <c r="Y206" s="35"/>
      <c r="Z206" s="35"/>
      <c r="AA206" s="35"/>
      <c r="AB206" s="35"/>
      <c r="AC206" s="35"/>
      <c r="AD206" s="35"/>
      <c r="AE206" s="35"/>
      <c r="AR206" s="190" t="s">
        <v>249</v>
      </c>
      <c r="AT206" s="190" t="s">
        <v>161</v>
      </c>
      <c r="AU206" s="190" t="s">
        <v>77</v>
      </c>
      <c r="AY206" s="18" t="s">
        <v>159</v>
      </c>
      <c r="BE206" s="191">
        <f>IF(N206="základní",J206,0)</f>
        <v>0</v>
      </c>
      <c r="BF206" s="191">
        <f>IF(N206="snížená",J206,0)</f>
        <v>0</v>
      </c>
      <c r="BG206" s="191">
        <f>IF(N206="zákl. přenesená",J206,0)</f>
        <v>0</v>
      </c>
      <c r="BH206" s="191">
        <f>IF(N206="sníž. přenesená",J206,0)</f>
        <v>0</v>
      </c>
      <c r="BI206" s="191">
        <f>IF(N206="nulová",J206,0)</f>
        <v>0</v>
      </c>
      <c r="BJ206" s="18" t="s">
        <v>75</v>
      </c>
      <c r="BK206" s="191">
        <f>ROUND(I206*H206,2)</f>
        <v>0</v>
      </c>
      <c r="BL206" s="18" t="s">
        <v>249</v>
      </c>
      <c r="BM206" s="190" t="s">
        <v>2009</v>
      </c>
    </row>
    <row r="207" spans="1:65" s="2" customFormat="1" ht="48">
      <c r="A207" s="35"/>
      <c r="B207" s="36"/>
      <c r="C207" s="179" t="s">
        <v>485</v>
      </c>
      <c r="D207" s="179" t="s">
        <v>161</v>
      </c>
      <c r="E207" s="180" t="s">
        <v>2010</v>
      </c>
      <c r="F207" s="181" t="s">
        <v>2011</v>
      </c>
      <c r="G207" s="182" t="s">
        <v>199</v>
      </c>
      <c r="H207" s="183">
        <v>0.53500000000000003</v>
      </c>
      <c r="I207" s="184"/>
      <c r="J207" s="185">
        <f>ROUND(I207*H207,2)</f>
        <v>0</v>
      </c>
      <c r="K207" s="181" t="s">
        <v>165</v>
      </c>
      <c r="L207" s="40"/>
      <c r="M207" s="186" t="s">
        <v>19</v>
      </c>
      <c r="N207" s="187" t="s">
        <v>39</v>
      </c>
      <c r="O207" s="65"/>
      <c r="P207" s="188">
        <f>O207*H207</f>
        <v>0</v>
      </c>
      <c r="Q207" s="188">
        <v>0</v>
      </c>
      <c r="R207" s="188">
        <f>Q207*H207</f>
        <v>0</v>
      </c>
      <c r="S207" s="188">
        <v>0</v>
      </c>
      <c r="T207" s="189">
        <f>S207*H207</f>
        <v>0</v>
      </c>
      <c r="U207" s="35"/>
      <c r="V207" s="35"/>
      <c r="W207" s="35"/>
      <c r="X207" s="35"/>
      <c r="Y207" s="35"/>
      <c r="Z207" s="35"/>
      <c r="AA207" s="35"/>
      <c r="AB207" s="35"/>
      <c r="AC207" s="35"/>
      <c r="AD207" s="35"/>
      <c r="AE207" s="35"/>
      <c r="AR207" s="190" t="s">
        <v>249</v>
      </c>
      <c r="AT207" s="190" t="s">
        <v>161</v>
      </c>
      <c r="AU207" s="190" t="s">
        <v>77</v>
      </c>
      <c r="AY207" s="18" t="s">
        <v>159</v>
      </c>
      <c r="BE207" s="191">
        <f>IF(N207="základní",J207,0)</f>
        <v>0</v>
      </c>
      <c r="BF207" s="191">
        <f>IF(N207="snížená",J207,0)</f>
        <v>0</v>
      </c>
      <c r="BG207" s="191">
        <f>IF(N207="zákl. přenesená",J207,0)</f>
        <v>0</v>
      </c>
      <c r="BH207" s="191">
        <f>IF(N207="sníž. přenesená",J207,0)</f>
        <v>0</v>
      </c>
      <c r="BI207" s="191">
        <f>IF(N207="nulová",J207,0)</f>
        <v>0</v>
      </c>
      <c r="BJ207" s="18" t="s">
        <v>75</v>
      </c>
      <c r="BK207" s="191">
        <f>ROUND(I207*H207,2)</f>
        <v>0</v>
      </c>
      <c r="BL207" s="18" t="s">
        <v>249</v>
      </c>
      <c r="BM207" s="190" t="s">
        <v>2012</v>
      </c>
    </row>
    <row r="208" spans="1:65" s="12" customFormat="1" ht="22.9" customHeight="1">
      <c r="B208" s="163"/>
      <c r="C208" s="164"/>
      <c r="D208" s="165" t="s">
        <v>67</v>
      </c>
      <c r="E208" s="177" t="s">
        <v>810</v>
      </c>
      <c r="F208" s="177" t="s">
        <v>811</v>
      </c>
      <c r="G208" s="164"/>
      <c r="H208" s="164"/>
      <c r="I208" s="167"/>
      <c r="J208" s="178">
        <f>BK208</f>
        <v>0</v>
      </c>
      <c r="K208" s="164"/>
      <c r="L208" s="169"/>
      <c r="M208" s="170"/>
      <c r="N208" s="171"/>
      <c r="O208" s="171"/>
      <c r="P208" s="172">
        <f>SUM(P209:P225)</f>
        <v>0</v>
      </c>
      <c r="Q208" s="171"/>
      <c r="R208" s="172">
        <f>SUM(R209:R225)</f>
        <v>0.222389</v>
      </c>
      <c r="S208" s="171"/>
      <c r="T208" s="173">
        <f>SUM(T209:T225)</f>
        <v>0.20827000000000001</v>
      </c>
      <c r="AR208" s="174" t="s">
        <v>77</v>
      </c>
      <c r="AT208" s="175" t="s">
        <v>67</v>
      </c>
      <c r="AU208" s="175" t="s">
        <v>75</v>
      </c>
      <c r="AY208" s="174" t="s">
        <v>159</v>
      </c>
      <c r="BK208" s="176">
        <f>SUM(BK209:BK225)</f>
        <v>0</v>
      </c>
    </row>
    <row r="209" spans="1:65" s="2" customFormat="1" ht="16.5" customHeight="1">
      <c r="A209" s="35"/>
      <c r="B209" s="36"/>
      <c r="C209" s="179" t="s">
        <v>489</v>
      </c>
      <c r="D209" s="179" t="s">
        <v>161</v>
      </c>
      <c r="E209" s="180" t="s">
        <v>820</v>
      </c>
      <c r="F209" s="181" t="s">
        <v>821</v>
      </c>
      <c r="G209" s="182" t="s">
        <v>164</v>
      </c>
      <c r="H209" s="183">
        <v>5.9</v>
      </c>
      <c r="I209" s="184"/>
      <c r="J209" s="185">
        <f>ROUND(I209*H209,2)</f>
        <v>0</v>
      </c>
      <c r="K209" s="181" t="s">
        <v>165</v>
      </c>
      <c r="L209" s="40"/>
      <c r="M209" s="186" t="s">
        <v>19</v>
      </c>
      <c r="N209" s="187" t="s">
        <v>39</v>
      </c>
      <c r="O209" s="65"/>
      <c r="P209" s="188">
        <f>O209*H209</f>
        <v>0</v>
      </c>
      <c r="Q209" s="188">
        <v>0</v>
      </c>
      <c r="R209" s="188">
        <f>Q209*H209</f>
        <v>0</v>
      </c>
      <c r="S209" s="188">
        <v>3.5299999999999998E-2</v>
      </c>
      <c r="T209" s="189">
        <f>S209*H209</f>
        <v>0.20827000000000001</v>
      </c>
      <c r="U209" s="35"/>
      <c r="V209" s="35"/>
      <c r="W209" s="35"/>
      <c r="X209" s="35"/>
      <c r="Y209" s="35"/>
      <c r="Z209" s="35"/>
      <c r="AA209" s="35"/>
      <c r="AB209" s="35"/>
      <c r="AC209" s="35"/>
      <c r="AD209" s="35"/>
      <c r="AE209" s="35"/>
      <c r="AR209" s="190" t="s">
        <v>249</v>
      </c>
      <c r="AT209" s="190" t="s">
        <v>161</v>
      </c>
      <c r="AU209" s="190" t="s">
        <v>77</v>
      </c>
      <c r="AY209" s="18" t="s">
        <v>159</v>
      </c>
      <c r="BE209" s="191">
        <f>IF(N209="základní",J209,0)</f>
        <v>0</v>
      </c>
      <c r="BF209" s="191">
        <f>IF(N209="snížená",J209,0)</f>
        <v>0</v>
      </c>
      <c r="BG209" s="191">
        <f>IF(N209="zákl. přenesená",J209,0)</f>
        <v>0</v>
      </c>
      <c r="BH209" s="191">
        <f>IF(N209="sníž. přenesená",J209,0)</f>
        <v>0</v>
      </c>
      <c r="BI209" s="191">
        <f>IF(N209="nulová",J209,0)</f>
        <v>0</v>
      </c>
      <c r="BJ209" s="18" t="s">
        <v>75</v>
      </c>
      <c r="BK209" s="191">
        <f>ROUND(I209*H209,2)</f>
        <v>0</v>
      </c>
      <c r="BL209" s="18" t="s">
        <v>249</v>
      </c>
      <c r="BM209" s="190" t="s">
        <v>2013</v>
      </c>
    </row>
    <row r="210" spans="1:65" s="13" customFormat="1" ht="11.25">
      <c r="B210" s="192"/>
      <c r="C210" s="193"/>
      <c r="D210" s="194" t="s">
        <v>168</v>
      </c>
      <c r="E210" s="195" t="s">
        <v>19</v>
      </c>
      <c r="F210" s="196" t="s">
        <v>2014</v>
      </c>
      <c r="G210" s="193"/>
      <c r="H210" s="197">
        <v>4.5</v>
      </c>
      <c r="I210" s="198"/>
      <c r="J210" s="193"/>
      <c r="K210" s="193"/>
      <c r="L210" s="199"/>
      <c r="M210" s="200"/>
      <c r="N210" s="201"/>
      <c r="O210" s="201"/>
      <c r="P210" s="201"/>
      <c r="Q210" s="201"/>
      <c r="R210" s="201"/>
      <c r="S210" s="201"/>
      <c r="T210" s="202"/>
      <c r="AT210" s="203" t="s">
        <v>168</v>
      </c>
      <c r="AU210" s="203" t="s">
        <v>77</v>
      </c>
      <c r="AV210" s="13" t="s">
        <v>77</v>
      </c>
      <c r="AW210" s="13" t="s">
        <v>30</v>
      </c>
      <c r="AX210" s="13" t="s">
        <v>68</v>
      </c>
      <c r="AY210" s="203" t="s">
        <v>159</v>
      </c>
    </row>
    <row r="211" spans="1:65" s="13" customFormat="1" ht="11.25">
      <c r="B211" s="192"/>
      <c r="C211" s="193"/>
      <c r="D211" s="194" t="s">
        <v>168</v>
      </c>
      <c r="E211" s="195" t="s">
        <v>19</v>
      </c>
      <c r="F211" s="196" t="s">
        <v>2015</v>
      </c>
      <c r="G211" s="193"/>
      <c r="H211" s="197">
        <v>1.4</v>
      </c>
      <c r="I211" s="198"/>
      <c r="J211" s="193"/>
      <c r="K211" s="193"/>
      <c r="L211" s="199"/>
      <c r="M211" s="200"/>
      <c r="N211" s="201"/>
      <c r="O211" s="201"/>
      <c r="P211" s="201"/>
      <c r="Q211" s="201"/>
      <c r="R211" s="201"/>
      <c r="S211" s="201"/>
      <c r="T211" s="202"/>
      <c r="AT211" s="203" t="s">
        <v>168</v>
      </c>
      <c r="AU211" s="203" t="s">
        <v>77</v>
      </c>
      <c r="AV211" s="13" t="s">
        <v>77</v>
      </c>
      <c r="AW211" s="13" t="s">
        <v>30</v>
      </c>
      <c r="AX211" s="13" t="s">
        <v>68</v>
      </c>
      <c r="AY211" s="203" t="s">
        <v>159</v>
      </c>
    </row>
    <row r="212" spans="1:65" s="14" customFormat="1" ht="11.25">
      <c r="B212" s="204"/>
      <c r="C212" s="205"/>
      <c r="D212" s="194" t="s">
        <v>168</v>
      </c>
      <c r="E212" s="206" t="s">
        <v>19</v>
      </c>
      <c r="F212" s="207" t="s">
        <v>171</v>
      </c>
      <c r="G212" s="205"/>
      <c r="H212" s="208">
        <v>5.9</v>
      </c>
      <c r="I212" s="209"/>
      <c r="J212" s="205"/>
      <c r="K212" s="205"/>
      <c r="L212" s="210"/>
      <c r="M212" s="211"/>
      <c r="N212" s="212"/>
      <c r="O212" s="212"/>
      <c r="P212" s="212"/>
      <c r="Q212" s="212"/>
      <c r="R212" s="212"/>
      <c r="S212" s="212"/>
      <c r="T212" s="213"/>
      <c r="AT212" s="214" t="s">
        <v>168</v>
      </c>
      <c r="AU212" s="214" t="s">
        <v>77</v>
      </c>
      <c r="AV212" s="14" t="s">
        <v>166</v>
      </c>
      <c r="AW212" s="14" t="s">
        <v>30</v>
      </c>
      <c r="AX212" s="14" t="s">
        <v>75</v>
      </c>
      <c r="AY212" s="214" t="s">
        <v>159</v>
      </c>
    </row>
    <row r="213" spans="1:65" s="2" customFormat="1" ht="36">
      <c r="A213" s="35"/>
      <c r="B213" s="36"/>
      <c r="C213" s="179" t="s">
        <v>493</v>
      </c>
      <c r="D213" s="179" t="s">
        <v>161</v>
      </c>
      <c r="E213" s="180" t="s">
        <v>824</v>
      </c>
      <c r="F213" s="181" t="s">
        <v>825</v>
      </c>
      <c r="G213" s="182" t="s">
        <v>164</v>
      </c>
      <c r="H213" s="183">
        <v>5.9</v>
      </c>
      <c r="I213" s="184"/>
      <c r="J213" s="185">
        <f>ROUND(I213*H213,2)</f>
        <v>0</v>
      </c>
      <c r="K213" s="181" t="s">
        <v>165</v>
      </c>
      <c r="L213" s="40"/>
      <c r="M213" s="186" t="s">
        <v>19</v>
      </c>
      <c r="N213" s="187" t="s">
        <v>39</v>
      </c>
      <c r="O213" s="65"/>
      <c r="P213" s="188">
        <f>O213*H213</f>
        <v>0</v>
      </c>
      <c r="Q213" s="188">
        <v>8.9999999999999993E-3</v>
      </c>
      <c r="R213" s="188">
        <f>Q213*H213</f>
        <v>5.3100000000000001E-2</v>
      </c>
      <c r="S213" s="188">
        <v>0</v>
      </c>
      <c r="T213" s="189">
        <f>S213*H213</f>
        <v>0</v>
      </c>
      <c r="U213" s="35"/>
      <c r="V213" s="35"/>
      <c r="W213" s="35"/>
      <c r="X213" s="35"/>
      <c r="Y213" s="35"/>
      <c r="Z213" s="35"/>
      <c r="AA213" s="35"/>
      <c r="AB213" s="35"/>
      <c r="AC213" s="35"/>
      <c r="AD213" s="35"/>
      <c r="AE213" s="35"/>
      <c r="AR213" s="190" t="s">
        <v>249</v>
      </c>
      <c r="AT213" s="190" t="s">
        <v>161</v>
      </c>
      <c r="AU213" s="190" t="s">
        <v>77</v>
      </c>
      <c r="AY213" s="18" t="s">
        <v>159</v>
      </c>
      <c r="BE213" s="191">
        <f>IF(N213="základní",J213,0)</f>
        <v>0</v>
      </c>
      <c r="BF213" s="191">
        <f>IF(N213="snížená",J213,0)</f>
        <v>0</v>
      </c>
      <c r="BG213" s="191">
        <f>IF(N213="zákl. přenesená",J213,0)</f>
        <v>0</v>
      </c>
      <c r="BH213" s="191">
        <f>IF(N213="sníž. přenesená",J213,0)</f>
        <v>0</v>
      </c>
      <c r="BI213" s="191">
        <f>IF(N213="nulová",J213,0)</f>
        <v>0</v>
      </c>
      <c r="BJ213" s="18" t="s">
        <v>75</v>
      </c>
      <c r="BK213" s="191">
        <f>ROUND(I213*H213,2)</f>
        <v>0</v>
      </c>
      <c r="BL213" s="18" t="s">
        <v>249</v>
      </c>
      <c r="BM213" s="190" t="s">
        <v>2016</v>
      </c>
    </row>
    <row r="214" spans="1:65" s="13" customFormat="1" ht="11.25">
      <c r="B214" s="192"/>
      <c r="C214" s="193"/>
      <c r="D214" s="194" t="s">
        <v>168</v>
      </c>
      <c r="E214" s="195" t="s">
        <v>19</v>
      </c>
      <c r="F214" s="196" t="s">
        <v>2014</v>
      </c>
      <c r="G214" s="193"/>
      <c r="H214" s="197">
        <v>4.5</v>
      </c>
      <c r="I214" s="198"/>
      <c r="J214" s="193"/>
      <c r="K214" s="193"/>
      <c r="L214" s="199"/>
      <c r="M214" s="200"/>
      <c r="N214" s="201"/>
      <c r="O214" s="201"/>
      <c r="P214" s="201"/>
      <c r="Q214" s="201"/>
      <c r="R214" s="201"/>
      <c r="S214" s="201"/>
      <c r="T214" s="202"/>
      <c r="AT214" s="203" t="s">
        <v>168</v>
      </c>
      <c r="AU214" s="203" t="s">
        <v>77</v>
      </c>
      <c r="AV214" s="13" t="s">
        <v>77</v>
      </c>
      <c r="AW214" s="13" t="s">
        <v>30</v>
      </c>
      <c r="AX214" s="13" t="s">
        <v>68</v>
      </c>
      <c r="AY214" s="203" t="s">
        <v>159</v>
      </c>
    </row>
    <row r="215" spans="1:65" s="13" customFormat="1" ht="11.25">
      <c r="B215" s="192"/>
      <c r="C215" s="193"/>
      <c r="D215" s="194" t="s">
        <v>168</v>
      </c>
      <c r="E215" s="195" t="s">
        <v>19</v>
      </c>
      <c r="F215" s="196" t="s">
        <v>2015</v>
      </c>
      <c r="G215" s="193"/>
      <c r="H215" s="197">
        <v>1.4</v>
      </c>
      <c r="I215" s="198"/>
      <c r="J215" s="193"/>
      <c r="K215" s="193"/>
      <c r="L215" s="199"/>
      <c r="M215" s="200"/>
      <c r="N215" s="201"/>
      <c r="O215" s="201"/>
      <c r="P215" s="201"/>
      <c r="Q215" s="201"/>
      <c r="R215" s="201"/>
      <c r="S215" s="201"/>
      <c r="T215" s="202"/>
      <c r="AT215" s="203" t="s">
        <v>168</v>
      </c>
      <c r="AU215" s="203" t="s">
        <v>77</v>
      </c>
      <c r="AV215" s="13" t="s">
        <v>77</v>
      </c>
      <c r="AW215" s="13" t="s">
        <v>30</v>
      </c>
      <c r="AX215" s="13" t="s">
        <v>68</v>
      </c>
      <c r="AY215" s="203" t="s">
        <v>159</v>
      </c>
    </row>
    <row r="216" spans="1:65" s="14" customFormat="1" ht="11.25">
      <c r="B216" s="204"/>
      <c r="C216" s="205"/>
      <c r="D216" s="194" t="s">
        <v>168</v>
      </c>
      <c r="E216" s="206" t="s">
        <v>19</v>
      </c>
      <c r="F216" s="207" t="s">
        <v>171</v>
      </c>
      <c r="G216" s="205"/>
      <c r="H216" s="208">
        <v>5.9</v>
      </c>
      <c r="I216" s="209"/>
      <c r="J216" s="205"/>
      <c r="K216" s="205"/>
      <c r="L216" s="210"/>
      <c r="M216" s="211"/>
      <c r="N216" s="212"/>
      <c r="O216" s="212"/>
      <c r="P216" s="212"/>
      <c r="Q216" s="212"/>
      <c r="R216" s="212"/>
      <c r="S216" s="212"/>
      <c r="T216" s="213"/>
      <c r="AT216" s="214" t="s">
        <v>168</v>
      </c>
      <c r="AU216" s="214" t="s">
        <v>77</v>
      </c>
      <c r="AV216" s="14" t="s">
        <v>166</v>
      </c>
      <c r="AW216" s="14" t="s">
        <v>30</v>
      </c>
      <c r="AX216" s="14" t="s">
        <v>75</v>
      </c>
      <c r="AY216" s="214" t="s">
        <v>159</v>
      </c>
    </row>
    <row r="217" spans="1:65" s="2" customFormat="1" ht="24">
      <c r="A217" s="35"/>
      <c r="B217" s="36"/>
      <c r="C217" s="215" t="s">
        <v>501</v>
      </c>
      <c r="D217" s="215" t="s">
        <v>196</v>
      </c>
      <c r="E217" s="216" t="s">
        <v>2017</v>
      </c>
      <c r="F217" s="217" t="s">
        <v>2018</v>
      </c>
      <c r="G217" s="218" t="s">
        <v>164</v>
      </c>
      <c r="H217" s="219">
        <v>6.7850000000000001</v>
      </c>
      <c r="I217" s="220"/>
      <c r="J217" s="221">
        <f>ROUND(I217*H217,2)</f>
        <v>0</v>
      </c>
      <c r="K217" s="217" t="s">
        <v>165</v>
      </c>
      <c r="L217" s="222"/>
      <c r="M217" s="223" t="s">
        <v>19</v>
      </c>
      <c r="N217" s="224" t="s">
        <v>39</v>
      </c>
      <c r="O217" s="65"/>
      <c r="P217" s="188">
        <f>O217*H217</f>
        <v>0</v>
      </c>
      <c r="Q217" s="188">
        <v>2.3E-2</v>
      </c>
      <c r="R217" s="188">
        <f>Q217*H217</f>
        <v>0.156055</v>
      </c>
      <c r="S217" s="188">
        <v>0</v>
      </c>
      <c r="T217" s="189">
        <f>S217*H217</f>
        <v>0</v>
      </c>
      <c r="U217" s="35"/>
      <c r="V217" s="35"/>
      <c r="W217" s="35"/>
      <c r="X217" s="35"/>
      <c r="Y217" s="35"/>
      <c r="Z217" s="35"/>
      <c r="AA217" s="35"/>
      <c r="AB217" s="35"/>
      <c r="AC217" s="35"/>
      <c r="AD217" s="35"/>
      <c r="AE217" s="35"/>
      <c r="AR217" s="190" t="s">
        <v>356</v>
      </c>
      <c r="AT217" s="190" t="s">
        <v>196</v>
      </c>
      <c r="AU217" s="190" t="s">
        <v>77</v>
      </c>
      <c r="AY217" s="18" t="s">
        <v>159</v>
      </c>
      <c r="BE217" s="191">
        <f>IF(N217="základní",J217,0)</f>
        <v>0</v>
      </c>
      <c r="BF217" s="191">
        <f>IF(N217="snížená",J217,0)</f>
        <v>0</v>
      </c>
      <c r="BG217" s="191">
        <f>IF(N217="zákl. přenesená",J217,0)</f>
        <v>0</v>
      </c>
      <c r="BH217" s="191">
        <f>IF(N217="sníž. přenesená",J217,0)</f>
        <v>0</v>
      </c>
      <c r="BI217" s="191">
        <f>IF(N217="nulová",J217,0)</f>
        <v>0</v>
      </c>
      <c r="BJ217" s="18" t="s">
        <v>75</v>
      </c>
      <c r="BK217" s="191">
        <f>ROUND(I217*H217,2)</f>
        <v>0</v>
      </c>
      <c r="BL217" s="18" t="s">
        <v>249</v>
      </c>
      <c r="BM217" s="190" t="s">
        <v>2019</v>
      </c>
    </row>
    <row r="218" spans="1:65" s="13" customFormat="1" ht="11.25">
      <c r="B218" s="192"/>
      <c r="C218" s="193"/>
      <c r="D218" s="194" t="s">
        <v>168</v>
      </c>
      <c r="E218" s="193"/>
      <c r="F218" s="196" t="s">
        <v>2020</v>
      </c>
      <c r="G218" s="193"/>
      <c r="H218" s="197">
        <v>6.7850000000000001</v>
      </c>
      <c r="I218" s="198"/>
      <c r="J218" s="193"/>
      <c r="K218" s="193"/>
      <c r="L218" s="199"/>
      <c r="M218" s="200"/>
      <c r="N218" s="201"/>
      <c r="O218" s="201"/>
      <c r="P218" s="201"/>
      <c r="Q218" s="201"/>
      <c r="R218" s="201"/>
      <c r="S218" s="201"/>
      <c r="T218" s="202"/>
      <c r="AT218" s="203" t="s">
        <v>168</v>
      </c>
      <c r="AU218" s="203" t="s">
        <v>77</v>
      </c>
      <c r="AV218" s="13" t="s">
        <v>77</v>
      </c>
      <c r="AW218" s="13" t="s">
        <v>4</v>
      </c>
      <c r="AX218" s="13" t="s">
        <v>75</v>
      </c>
      <c r="AY218" s="203" t="s">
        <v>159</v>
      </c>
    </row>
    <row r="219" spans="1:65" s="2" customFormat="1" ht="24">
      <c r="A219" s="35"/>
      <c r="B219" s="36"/>
      <c r="C219" s="179" t="s">
        <v>505</v>
      </c>
      <c r="D219" s="179" t="s">
        <v>161</v>
      </c>
      <c r="E219" s="180" t="s">
        <v>833</v>
      </c>
      <c r="F219" s="181" t="s">
        <v>834</v>
      </c>
      <c r="G219" s="182" t="s">
        <v>164</v>
      </c>
      <c r="H219" s="183">
        <v>5.9</v>
      </c>
      <c r="I219" s="184"/>
      <c r="J219" s="185">
        <f>ROUND(I219*H219,2)</f>
        <v>0</v>
      </c>
      <c r="K219" s="181" t="s">
        <v>165</v>
      </c>
      <c r="L219" s="40"/>
      <c r="M219" s="186" t="s">
        <v>19</v>
      </c>
      <c r="N219" s="187" t="s">
        <v>39</v>
      </c>
      <c r="O219" s="65"/>
      <c r="P219" s="188">
        <f>O219*H219</f>
        <v>0</v>
      </c>
      <c r="Q219" s="188">
        <v>1.5E-3</v>
      </c>
      <c r="R219" s="188">
        <f>Q219*H219</f>
        <v>8.8500000000000002E-3</v>
      </c>
      <c r="S219" s="188">
        <v>0</v>
      </c>
      <c r="T219" s="189">
        <f>S219*H219</f>
        <v>0</v>
      </c>
      <c r="U219" s="35"/>
      <c r="V219" s="35"/>
      <c r="W219" s="35"/>
      <c r="X219" s="35"/>
      <c r="Y219" s="35"/>
      <c r="Z219" s="35"/>
      <c r="AA219" s="35"/>
      <c r="AB219" s="35"/>
      <c r="AC219" s="35"/>
      <c r="AD219" s="35"/>
      <c r="AE219" s="35"/>
      <c r="AR219" s="190" t="s">
        <v>249</v>
      </c>
      <c r="AT219" s="190" t="s">
        <v>161</v>
      </c>
      <c r="AU219" s="190" t="s">
        <v>77</v>
      </c>
      <c r="AY219" s="18" t="s">
        <v>159</v>
      </c>
      <c r="BE219" s="191">
        <f>IF(N219="základní",J219,0)</f>
        <v>0</v>
      </c>
      <c r="BF219" s="191">
        <f>IF(N219="snížená",J219,0)</f>
        <v>0</v>
      </c>
      <c r="BG219" s="191">
        <f>IF(N219="zákl. přenesená",J219,0)</f>
        <v>0</v>
      </c>
      <c r="BH219" s="191">
        <f>IF(N219="sníž. přenesená",J219,0)</f>
        <v>0</v>
      </c>
      <c r="BI219" s="191">
        <f>IF(N219="nulová",J219,0)</f>
        <v>0</v>
      </c>
      <c r="BJ219" s="18" t="s">
        <v>75</v>
      </c>
      <c r="BK219" s="191">
        <f>ROUND(I219*H219,2)</f>
        <v>0</v>
      </c>
      <c r="BL219" s="18" t="s">
        <v>249</v>
      </c>
      <c r="BM219" s="190" t="s">
        <v>2021</v>
      </c>
    </row>
    <row r="220" spans="1:65" s="2" customFormat="1" ht="24">
      <c r="A220" s="35"/>
      <c r="B220" s="36"/>
      <c r="C220" s="179" t="s">
        <v>511</v>
      </c>
      <c r="D220" s="179" t="s">
        <v>161</v>
      </c>
      <c r="E220" s="180" t="s">
        <v>2022</v>
      </c>
      <c r="F220" s="181" t="s">
        <v>2023</v>
      </c>
      <c r="G220" s="182" t="s">
        <v>223</v>
      </c>
      <c r="H220" s="183">
        <v>13.7</v>
      </c>
      <c r="I220" s="184"/>
      <c r="J220" s="185">
        <f>ROUND(I220*H220,2)</f>
        <v>0</v>
      </c>
      <c r="K220" s="181" t="s">
        <v>165</v>
      </c>
      <c r="L220" s="40"/>
      <c r="M220" s="186" t="s">
        <v>19</v>
      </c>
      <c r="N220" s="187" t="s">
        <v>39</v>
      </c>
      <c r="O220" s="65"/>
      <c r="P220" s="188">
        <f>O220*H220</f>
        <v>0</v>
      </c>
      <c r="Q220" s="188">
        <v>3.2000000000000003E-4</v>
      </c>
      <c r="R220" s="188">
        <f>Q220*H220</f>
        <v>4.3839999999999999E-3</v>
      </c>
      <c r="S220" s="188">
        <v>0</v>
      </c>
      <c r="T220" s="189">
        <f>S220*H220</f>
        <v>0</v>
      </c>
      <c r="U220" s="35"/>
      <c r="V220" s="35"/>
      <c r="W220" s="35"/>
      <c r="X220" s="35"/>
      <c r="Y220" s="35"/>
      <c r="Z220" s="35"/>
      <c r="AA220" s="35"/>
      <c r="AB220" s="35"/>
      <c r="AC220" s="35"/>
      <c r="AD220" s="35"/>
      <c r="AE220" s="35"/>
      <c r="AR220" s="190" t="s">
        <v>249</v>
      </c>
      <c r="AT220" s="190" t="s">
        <v>161</v>
      </c>
      <c r="AU220" s="190" t="s">
        <v>77</v>
      </c>
      <c r="AY220" s="18" t="s">
        <v>159</v>
      </c>
      <c r="BE220" s="191">
        <f>IF(N220="základní",J220,0)</f>
        <v>0</v>
      </c>
      <c r="BF220" s="191">
        <f>IF(N220="snížená",J220,0)</f>
        <v>0</v>
      </c>
      <c r="BG220" s="191">
        <f>IF(N220="zákl. přenesená",J220,0)</f>
        <v>0</v>
      </c>
      <c r="BH220" s="191">
        <f>IF(N220="sníž. přenesená",J220,0)</f>
        <v>0</v>
      </c>
      <c r="BI220" s="191">
        <f>IF(N220="nulová",J220,0)</f>
        <v>0</v>
      </c>
      <c r="BJ220" s="18" t="s">
        <v>75</v>
      </c>
      <c r="BK220" s="191">
        <f>ROUND(I220*H220,2)</f>
        <v>0</v>
      </c>
      <c r="BL220" s="18" t="s">
        <v>249</v>
      </c>
      <c r="BM220" s="190" t="s">
        <v>2024</v>
      </c>
    </row>
    <row r="221" spans="1:65" s="13" customFormat="1" ht="11.25">
      <c r="B221" s="192"/>
      <c r="C221" s="193"/>
      <c r="D221" s="194" t="s">
        <v>168</v>
      </c>
      <c r="E221" s="195" t="s">
        <v>19</v>
      </c>
      <c r="F221" s="196" t="s">
        <v>2025</v>
      </c>
      <c r="G221" s="193"/>
      <c r="H221" s="197">
        <v>8.9</v>
      </c>
      <c r="I221" s="198"/>
      <c r="J221" s="193"/>
      <c r="K221" s="193"/>
      <c r="L221" s="199"/>
      <c r="M221" s="200"/>
      <c r="N221" s="201"/>
      <c r="O221" s="201"/>
      <c r="P221" s="201"/>
      <c r="Q221" s="201"/>
      <c r="R221" s="201"/>
      <c r="S221" s="201"/>
      <c r="T221" s="202"/>
      <c r="AT221" s="203" t="s">
        <v>168</v>
      </c>
      <c r="AU221" s="203" t="s">
        <v>77</v>
      </c>
      <c r="AV221" s="13" t="s">
        <v>77</v>
      </c>
      <c r="AW221" s="13" t="s">
        <v>30</v>
      </c>
      <c r="AX221" s="13" t="s">
        <v>68</v>
      </c>
      <c r="AY221" s="203" t="s">
        <v>159</v>
      </c>
    </row>
    <row r="222" spans="1:65" s="13" customFormat="1" ht="11.25">
      <c r="B222" s="192"/>
      <c r="C222" s="193"/>
      <c r="D222" s="194" t="s">
        <v>168</v>
      </c>
      <c r="E222" s="195" t="s">
        <v>19</v>
      </c>
      <c r="F222" s="196" t="s">
        <v>2026</v>
      </c>
      <c r="G222" s="193"/>
      <c r="H222" s="197">
        <v>4.8</v>
      </c>
      <c r="I222" s="198"/>
      <c r="J222" s="193"/>
      <c r="K222" s="193"/>
      <c r="L222" s="199"/>
      <c r="M222" s="200"/>
      <c r="N222" s="201"/>
      <c r="O222" s="201"/>
      <c r="P222" s="201"/>
      <c r="Q222" s="201"/>
      <c r="R222" s="201"/>
      <c r="S222" s="201"/>
      <c r="T222" s="202"/>
      <c r="AT222" s="203" t="s">
        <v>168</v>
      </c>
      <c r="AU222" s="203" t="s">
        <v>77</v>
      </c>
      <c r="AV222" s="13" t="s">
        <v>77</v>
      </c>
      <c r="AW222" s="13" t="s">
        <v>30</v>
      </c>
      <c r="AX222" s="13" t="s">
        <v>68</v>
      </c>
      <c r="AY222" s="203" t="s">
        <v>159</v>
      </c>
    </row>
    <row r="223" spans="1:65" s="14" customFormat="1" ht="11.25">
      <c r="B223" s="204"/>
      <c r="C223" s="205"/>
      <c r="D223" s="194" t="s">
        <v>168</v>
      </c>
      <c r="E223" s="206" t="s">
        <v>19</v>
      </c>
      <c r="F223" s="207" t="s">
        <v>171</v>
      </c>
      <c r="G223" s="205"/>
      <c r="H223" s="208">
        <v>13.7</v>
      </c>
      <c r="I223" s="209"/>
      <c r="J223" s="205"/>
      <c r="K223" s="205"/>
      <c r="L223" s="210"/>
      <c r="M223" s="211"/>
      <c r="N223" s="212"/>
      <c r="O223" s="212"/>
      <c r="P223" s="212"/>
      <c r="Q223" s="212"/>
      <c r="R223" s="212"/>
      <c r="S223" s="212"/>
      <c r="T223" s="213"/>
      <c r="AT223" s="214" t="s">
        <v>168</v>
      </c>
      <c r="AU223" s="214" t="s">
        <v>77</v>
      </c>
      <c r="AV223" s="14" t="s">
        <v>166</v>
      </c>
      <c r="AW223" s="14" t="s">
        <v>30</v>
      </c>
      <c r="AX223" s="14" t="s">
        <v>75</v>
      </c>
      <c r="AY223" s="214" t="s">
        <v>159</v>
      </c>
    </row>
    <row r="224" spans="1:65" s="2" customFormat="1" ht="48">
      <c r="A224" s="35"/>
      <c r="B224" s="36"/>
      <c r="C224" s="179" t="s">
        <v>515</v>
      </c>
      <c r="D224" s="179" t="s">
        <v>161</v>
      </c>
      <c r="E224" s="180" t="s">
        <v>838</v>
      </c>
      <c r="F224" s="181" t="s">
        <v>839</v>
      </c>
      <c r="G224" s="182" t="s">
        <v>199</v>
      </c>
      <c r="H224" s="183">
        <v>0.222</v>
      </c>
      <c r="I224" s="184"/>
      <c r="J224" s="185">
        <f>ROUND(I224*H224,2)</f>
        <v>0</v>
      </c>
      <c r="K224" s="181" t="s">
        <v>165</v>
      </c>
      <c r="L224" s="40"/>
      <c r="M224" s="186" t="s">
        <v>19</v>
      </c>
      <c r="N224" s="187" t="s">
        <v>39</v>
      </c>
      <c r="O224" s="65"/>
      <c r="P224" s="188">
        <f>O224*H224</f>
        <v>0</v>
      </c>
      <c r="Q224" s="188">
        <v>0</v>
      </c>
      <c r="R224" s="188">
        <f>Q224*H224</f>
        <v>0</v>
      </c>
      <c r="S224" s="188">
        <v>0</v>
      </c>
      <c r="T224" s="189">
        <f>S224*H224</f>
        <v>0</v>
      </c>
      <c r="U224" s="35"/>
      <c r="V224" s="35"/>
      <c r="W224" s="35"/>
      <c r="X224" s="35"/>
      <c r="Y224" s="35"/>
      <c r="Z224" s="35"/>
      <c r="AA224" s="35"/>
      <c r="AB224" s="35"/>
      <c r="AC224" s="35"/>
      <c r="AD224" s="35"/>
      <c r="AE224" s="35"/>
      <c r="AR224" s="190" t="s">
        <v>249</v>
      </c>
      <c r="AT224" s="190" t="s">
        <v>161</v>
      </c>
      <c r="AU224" s="190" t="s">
        <v>77</v>
      </c>
      <c r="AY224" s="18" t="s">
        <v>159</v>
      </c>
      <c r="BE224" s="191">
        <f>IF(N224="základní",J224,0)</f>
        <v>0</v>
      </c>
      <c r="BF224" s="191">
        <f>IF(N224="snížená",J224,0)</f>
        <v>0</v>
      </c>
      <c r="BG224" s="191">
        <f>IF(N224="zákl. přenesená",J224,0)</f>
        <v>0</v>
      </c>
      <c r="BH224" s="191">
        <f>IF(N224="sníž. přenesená",J224,0)</f>
        <v>0</v>
      </c>
      <c r="BI224" s="191">
        <f>IF(N224="nulová",J224,0)</f>
        <v>0</v>
      </c>
      <c r="BJ224" s="18" t="s">
        <v>75</v>
      </c>
      <c r="BK224" s="191">
        <f>ROUND(I224*H224,2)</f>
        <v>0</v>
      </c>
      <c r="BL224" s="18" t="s">
        <v>249</v>
      </c>
      <c r="BM224" s="190" t="s">
        <v>2027</v>
      </c>
    </row>
    <row r="225" spans="1:65" s="2" customFormat="1" ht="48">
      <c r="A225" s="35"/>
      <c r="B225" s="36"/>
      <c r="C225" s="179" t="s">
        <v>519</v>
      </c>
      <c r="D225" s="179" t="s">
        <v>161</v>
      </c>
      <c r="E225" s="180" t="s">
        <v>2028</v>
      </c>
      <c r="F225" s="181" t="s">
        <v>2029</v>
      </c>
      <c r="G225" s="182" t="s">
        <v>199</v>
      </c>
      <c r="H225" s="183">
        <v>0.222</v>
      </c>
      <c r="I225" s="184"/>
      <c r="J225" s="185">
        <f>ROUND(I225*H225,2)</f>
        <v>0</v>
      </c>
      <c r="K225" s="181" t="s">
        <v>165</v>
      </c>
      <c r="L225" s="40"/>
      <c r="M225" s="186" t="s">
        <v>19</v>
      </c>
      <c r="N225" s="187" t="s">
        <v>39</v>
      </c>
      <c r="O225" s="65"/>
      <c r="P225" s="188">
        <f>O225*H225</f>
        <v>0</v>
      </c>
      <c r="Q225" s="188">
        <v>0</v>
      </c>
      <c r="R225" s="188">
        <f>Q225*H225</f>
        <v>0</v>
      </c>
      <c r="S225" s="188">
        <v>0</v>
      </c>
      <c r="T225" s="189">
        <f>S225*H225</f>
        <v>0</v>
      </c>
      <c r="U225" s="35"/>
      <c r="V225" s="35"/>
      <c r="W225" s="35"/>
      <c r="X225" s="35"/>
      <c r="Y225" s="35"/>
      <c r="Z225" s="35"/>
      <c r="AA225" s="35"/>
      <c r="AB225" s="35"/>
      <c r="AC225" s="35"/>
      <c r="AD225" s="35"/>
      <c r="AE225" s="35"/>
      <c r="AR225" s="190" t="s">
        <v>249</v>
      </c>
      <c r="AT225" s="190" t="s">
        <v>161</v>
      </c>
      <c r="AU225" s="190" t="s">
        <v>77</v>
      </c>
      <c r="AY225" s="18" t="s">
        <v>159</v>
      </c>
      <c r="BE225" s="191">
        <f>IF(N225="základní",J225,0)</f>
        <v>0</v>
      </c>
      <c r="BF225" s="191">
        <f>IF(N225="snížená",J225,0)</f>
        <v>0</v>
      </c>
      <c r="BG225" s="191">
        <f>IF(N225="zákl. přenesená",J225,0)</f>
        <v>0</v>
      </c>
      <c r="BH225" s="191">
        <f>IF(N225="sníž. přenesená",J225,0)</f>
        <v>0</v>
      </c>
      <c r="BI225" s="191">
        <f>IF(N225="nulová",J225,0)</f>
        <v>0</v>
      </c>
      <c r="BJ225" s="18" t="s">
        <v>75</v>
      </c>
      <c r="BK225" s="191">
        <f>ROUND(I225*H225,2)</f>
        <v>0</v>
      </c>
      <c r="BL225" s="18" t="s">
        <v>249</v>
      </c>
      <c r="BM225" s="190" t="s">
        <v>2030</v>
      </c>
    </row>
    <row r="226" spans="1:65" s="12" customFormat="1" ht="22.9" customHeight="1">
      <c r="B226" s="163"/>
      <c r="C226" s="164"/>
      <c r="D226" s="165" t="s">
        <v>67</v>
      </c>
      <c r="E226" s="177" t="s">
        <v>863</v>
      </c>
      <c r="F226" s="177" t="s">
        <v>864</v>
      </c>
      <c r="G226" s="164"/>
      <c r="H226" s="164"/>
      <c r="I226" s="167"/>
      <c r="J226" s="178">
        <f>BK226</f>
        <v>0</v>
      </c>
      <c r="K226" s="164"/>
      <c r="L226" s="169"/>
      <c r="M226" s="170"/>
      <c r="N226" s="171"/>
      <c r="O226" s="171"/>
      <c r="P226" s="172">
        <f>SUM(P227:P245)</f>
        <v>0</v>
      </c>
      <c r="Q226" s="171"/>
      <c r="R226" s="172">
        <f>SUM(R227:R245)</f>
        <v>0.29146499999999997</v>
      </c>
      <c r="S226" s="171"/>
      <c r="T226" s="173">
        <f>SUM(T227:T245)</f>
        <v>0.1905</v>
      </c>
      <c r="AR226" s="174" t="s">
        <v>77</v>
      </c>
      <c r="AT226" s="175" t="s">
        <v>67</v>
      </c>
      <c r="AU226" s="175" t="s">
        <v>75</v>
      </c>
      <c r="AY226" s="174" t="s">
        <v>159</v>
      </c>
      <c r="BK226" s="176">
        <f>SUM(BK227:BK245)</f>
        <v>0</v>
      </c>
    </row>
    <row r="227" spans="1:65" s="2" customFormat="1" ht="24">
      <c r="A227" s="35"/>
      <c r="B227" s="36"/>
      <c r="C227" s="179" t="s">
        <v>524</v>
      </c>
      <c r="D227" s="179" t="s">
        <v>161</v>
      </c>
      <c r="E227" s="180" t="s">
        <v>2031</v>
      </c>
      <c r="F227" s="181" t="s">
        <v>2032</v>
      </c>
      <c r="G227" s="182" t="s">
        <v>164</v>
      </c>
      <c r="H227" s="183">
        <v>76.2</v>
      </c>
      <c r="I227" s="184"/>
      <c r="J227" s="185">
        <f>ROUND(I227*H227,2)</f>
        <v>0</v>
      </c>
      <c r="K227" s="181" t="s">
        <v>165</v>
      </c>
      <c r="L227" s="40"/>
      <c r="M227" s="186" t="s">
        <v>19</v>
      </c>
      <c r="N227" s="187" t="s">
        <v>39</v>
      </c>
      <c r="O227" s="65"/>
      <c r="P227" s="188">
        <f>O227*H227</f>
        <v>0</v>
      </c>
      <c r="Q227" s="188">
        <v>5.0000000000000001E-4</v>
      </c>
      <c r="R227" s="188">
        <f>Q227*H227</f>
        <v>3.8100000000000002E-2</v>
      </c>
      <c r="S227" s="188">
        <v>0</v>
      </c>
      <c r="T227" s="189">
        <f>S227*H227</f>
        <v>0</v>
      </c>
      <c r="U227" s="35"/>
      <c r="V227" s="35"/>
      <c r="W227" s="35"/>
      <c r="X227" s="35"/>
      <c r="Y227" s="35"/>
      <c r="Z227" s="35"/>
      <c r="AA227" s="35"/>
      <c r="AB227" s="35"/>
      <c r="AC227" s="35"/>
      <c r="AD227" s="35"/>
      <c r="AE227" s="35"/>
      <c r="AR227" s="190" t="s">
        <v>249</v>
      </c>
      <c r="AT227" s="190" t="s">
        <v>161</v>
      </c>
      <c r="AU227" s="190" t="s">
        <v>77</v>
      </c>
      <c r="AY227" s="18" t="s">
        <v>159</v>
      </c>
      <c r="BE227" s="191">
        <f>IF(N227="základní",J227,0)</f>
        <v>0</v>
      </c>
      <c r="BF227" s="191">
        <f>IF(N227="snížená",J227,0)</f>
        <v>0</v>
      </c>
      <c r="BG227" s="191">
        <f>IF(N227="zákl. přenesená",J227,0)</f>
        <v>0</v>
      </c>
      <c r="BH227" s="191">
        <f>IF(N227="sníž. přenesená",J227,0)</f>
        <v>0</v>
      </c>
      <c r="BI227" s="191">
        <f>IF(N227="nulová",J227,0)</f>
        <v>0</v>
      </c>
      <c r="BJ227" s="18" t="s">
        <v>75</v>
      </c>
      <c r="BK227" s="191">
        <f>ROUND(I227*H227,2)</f>
        <v>0</v>
      </c>
      <c r="BL227" s="18" t="s">
        <v>249</v>
      </c>
      <c r="BM227" s="190" t="s">
        <v>2033</v>
      </c>
    </row>
    <row r="228" spans="1:65" s="2" customFormat="1" ht="24">
      <c r="A228" s="35"/>
      <c r="B228" s="36"/>
      <c r="C228" s="179" t="s">
        <v>530</v>
      </c>
      <c r="D228" s="179" t="s">
        <v>161</v>
      </c>
      <c r="E228" s="180" t="s">
        <v>880</v>
      </c>
      <c r="F228" s="181" t="s">
        <v>881</v>
      </c>
      <c r="G228" s="182" t="s">
        <v>164</v>
      </c>
      <c r="H228" s="183">
        <v>76.2</v>
      </c>
      <c r="I228" s="184"/>
      <c r="J228" s="185">
        <f>ROUND(I228*H228,2)</f>
        <v>0</v>
      </c>
      <c r="K228" s="181" t="s">
        <v>165</v>
      </c>
      <c r="L228" s="40"/>
      <c r="M228" s="186" t="s">
        <v>19</v>
      </c>
      <c r="N228" s="187" t="s">
        <v>39</v>
      </c>
      <c r="O228" s="65"/>
      <c r="P228" s="188">
        <f>O228*H228</f>
        <v>0</v>
      </c>
      <c r="Q228" s="188">
        <v>0</v>
      </c>
      <c r="R228" s="188">
        <f>Q228*H228</f>
        <v>0</v>
      </c>
      <c r="S228" s="188">
        <v>2.5000000000000001E-3</v>
      </c>
      <c r="T228" s="189">
        <f>S228*H228</f>
        <v>0.1905</v>
      </c>
      <c r="U228" s="35"/>
      <c r="V228" s="35"/>
      <c r="W228" s="35"/>
      <c r="X228" s="35"/>
      <c r="Y228" s="35"/>
      <c r="Z228" s="35"/>
      <c r="AA228" s="35"/>
      <c r="AB228" s="35"/>
      <c r="AC228" s="35"/>
      <c r="AD228" s="35"/>
      <c r="AE228" s="35"/>
      <c r="AR228" s="190" t="s">
        <v>249</v>
      </c>
      <c r="AT228" s="190" t="s">
        <v>161</v>
      </c>
      <c r="AU228" s="190" t="s">
        <v>77</v>
      </c>
      <c r="AY228" s="18" t="s">
        <v>159</v>
      </c>
      <c r="BE228" s="191">
        <f>IF(N228="základní",J228,0)</f>
        <v>0</v>
      </c>
      <c r="BF228" s="191">
        <f>IF(N228="snížená",J228,0)</f>
        <v>0</v>
      </c>
      <c r="BG228" s="191">
        <f>IF(N228="zákl. přenesená",J228,0)</f>
        <v>0</v>
      </c>
      <c r="BH228" s="191">
        <f>IF(N228="sníž. přenesená",J228,0)</f>
        <v>0</v>
      </c>
      <c r="BI228" s="191">
        <f>IF(N228="nulová",J228,0)</f>
        <v>0</v>
      </c>
      <c r="BJ228" s="18" t="s">
        <v>75</v>
      </c>
      <c r="BK228" s="191">
        <f>ROUND(I228*H228,2)</f>
        <v>0</v>
      </c>
      <c r="BL228" s="18" t="s">
        <v>249</v>
      </c>
      <c r="BM228" s="190" t="s">
        <v>2034</v>
      </c>
    </row>
    <row r="229" spans="1:65" s="13" customFormat="1" ht="11.25">
      <c r="B229" s="192"/>
      <c r="C229" s="193"/>
      <c r="D229" s="194" t="s">
        <v>168</v>
      </c>
      <c r="E229" s="195" t="s">
        <v>19</v>
      </c>
      <c r="F229" s="196" t="s">
        <v>1970</v>
      </c>
      <c r="G229" s="193"/>
      <c r="H229" s="197">
        <v>6.7</v>
      </c>
      <c r="I229" s="198"/>
      <c r="J229" s="193"/>
      <c r="K229" s="193"/>
      <c r="L229" s="199"/>
      <c r="M229" s="200"/>
      <c r="N229" s="201"/>
      <c r="O229" s="201"/>
      <c r="P229" s="201"/>
      <c r="Q229" s="201"/>
      <c r="R229" s="201"/>
      <c r="S229" s="201"/>
      <c r="T229" s="202"/>
      <c r="AT229" s="203" t="s">
        <v>168</v>
      </c>
      <c r="AU229" s="203" t="s">
        <v>77</v>
      </c>
      <c r="AV229" s="13" t="s">
        <v>77</v>
      </c>
      <c r="AW229" s="13" t="s">
        <v>30</v>
      </c>
      <c r="AX229" s="13" t="s">
        <v>68</v>
      </c>
      <c r="AY229" s="203" t="s">
        <v>159</v>
      </c>
    </row>
    <row r="230" spans="1:65" s="13" customFormat="1" ht="11.25">
      <c r="B230" s="192"/>
      <c r="C230" s="193"/>
      <c r="D230" s="194" t="s">
        <v>168</v>
      </c>
      <c r="E230" s="195" t="s">
        <v>19</v>
      </c>
      <c r="F230" s="196" t="s">
        <v>1971</v>
      </c>
      <c r="G230" s="193"/>
      <c r="H230" s="197">
        <v>20</v>
      </c>
      <c r="I230" s="198"/>
      <c r="J230" s="193"/>
      <c r="K230" s="193"/>
      <c r="L230" s="199"/>
      <c r="M230" s="200"/>
      <c r="N230" s="201"/>
      <c r="O230" s="201"/>
      <c r="P230" s="201"/>
      <c r="Q230" s="201"/>
      <c r="R230" s="201"/>
      <c r="S230" s="201"/>
      <c r="T230" s="202"/>
      <c r="AT230" s="203" t="s">
        <v>168</v>
      </c>
      <c r="AU230" s="203" t="s">
        <v>77</v>
      </c>
      <c r="AV230" s="13" t="s">
        <v>77</v>
      </c>
      <c r="AW230" s="13" t="s">
        <v>30</v>
      </c>
      <c r="AX230" s="13" t="s">
        <v>68</v>
      </c>
      <c r="AY230" s="203" t="s">
        <v>159</v>
      </c>
    </row>
    <row r="231" spans="1:65" s="13" customFormat="1" ht="11.25">
      <c r="B231" s="192"/>
      <c r="C231" s="193"/>
      <c r="D231" s="194" t="s">
        <v>168</v>
      </c>
      <c r="E231" s="195" t="s">
        <v>19</v>
      </c>
      <c r="F231" s="196" t="s">
        <v>1972</v>
      </c>
      <c r="G231" s="193"/>
      <c r="H231" s="197">
        <v>11.1</v>
      </c>
      <c r="I231" s="198"/>
      <c r="J231" s="193"/>
      <c r="K231" s="193"/>
      <c r="L231" s="199"/>
      <c r="M231" s="200"/>
      <c r="N231" s="201"/>
      <c r="O231" s="201"/>
      <c r="P231" s="201"/>
      <c r="Q231" s="201"/>
      <c r="R231" s="201"/>
      <c r="S231" s="201"/>
      <c r="T231" s="202"/>
      <c r="AT231" s="203" t="s">
        <v>168</v>
      </c>
      <c r="AU231" s="203" t="s">
        <v>77</v>
      </c>
      <c r="AV231" s="13" t="s">
        <v>77</v>
      </c>
      <c r="AW231" s="13" t="s">
        <v>30</v>
      </c>
      <c r="AX231" s="13" t="s">
        <v>68</v>
      </c>
      <c r="AY231" s="203" t="s">
        <v>159</v>
      </c>
    </row>
    <row r="232" spans="1:65" s="13" customFormat="1" ht="11.25">
      <c r="B232" s="192"/>
      <c r="C232" s="193"/>
      <c r="D232" s="194" t="s">
        <v>168</v>
      </c>
      <c r="E232" s="195" t="s">
        <v>19</v>
      </c>
      <c r="F232" s="196" t="s">
        <v>1973</v>
      </c>
      <c r="G232" s="193"/>
      <c r="H232" s="197">
        <v>22.7</v>
      </c>
      <c r="I232" s="198"/>
      <c r="J232" s="193"/>
      <c r="K232" s="193"/>
      <c r="L232" s="199"/>
      <c r="M232" s="200"/>
      <c r="N232" s="201"/>
      <c r="O232" s="201"/>
      <c r="P232" s="201"/>
      <c r="Q232" s="201"/>
      <c r="R232" s="201"/>
      <c r="S232" s="201"/>
      <c r="T232" s="202"/>
      <c r="AT232" s="203" t="s">
        <v>168</v>
      </c>
      <c r="AU232" s="203" t="s">
        <v>77</v>
      </c>
      <c r="AV232" s="13" t="s">
        <v>77</v>
      </c>
      <c r="AW232" s="13" t="s">
        <v>30</v>
      </c>
      <c r="AX232" s="13" t="s">
        <v>68</v>
      </c>
      <c r="AY232" s="203" t="s">
        <v>159</v>
      </c>
    </row>
    <row r="233" spans="1:65" s="13" customFormat="1" ht="11.25">
      <c r="B233" s="192"/>
      <c r="C233" s="193"/>
      <c r="D233" s="194" t="s">
        <v>168</v>
      </c>
      <c r="E233" s="195" t="s">
        <v>19</v>
      </c>
      <c r="F233" s="196" t="s">
        <v>1974</v>
      </c>
      <c r="G233" s="193"/>
      <c r="H233" s="197">
        <v>15.7</v>
      </c>
      <c r="I233" s="198"/>
      <c r="J233" s="193"/>
      <c r="K233" s="193"/>
      <c r="L233" s="199"/>
      <c r="M233" s="200"/>
      <c r="N233" s="201"/>
      <c r="O233" s="201"/>
      <c r="P233" s="201"/>
      <c r="Q233" s="201"/>
      <c r="R233" s="201"/>
      <c r="S233" s="201"/>
      <c r="T233" s="202"/>
      <c r="AT233" s="203" t="s">
        <v>168</v>
      </c>
      <c r="AU233" s="203" t="s">
        <v>77</v>
      </c>
      <c r="AV233" s="13" t="s">
        <v>77</v>
      </c>
      <c r="AW233" s="13" t="s">
        <v>30</v>
      </c>
      <c r="AX233" s="13" t="s">
        <v>68</v>
      </c>
      <c r="AY233" s="203" t="s">
        <v>159</v>
      </c>
    </row>
    <row r="234" spans="1:65" s="14" customFormat="1" ht="11.25">
      <c r="B234" s="204"/>
      <c r="C234" s="205"/>
      <c r="D234" s="194" t="s">
        <v>168</v>
      </c>
      <c r="E234" s="206" t="s">
        <v>19</v>
      </c>
      <c r="F234" s="207" t="s">
        <v>171</v>
      </c>
      <c r="G234" s="205"/>
      <c r="H234" s="208">
        <v>76.2</v>
      </c>
      <c r="I234" s="209"/>
      <c r="J234" s="205"/>
      <c r="K234" s="205"/>
      <c r="L234" s="210"/>
      <c r="M234" s="211"/>
      <c r="N234" s="212"/>
      <c r="O234" s="212"/>
      <c r="P234" s="212"/>
      <c r="Q234" s="212"/>
      <c r="R234" s="212"/>
      <c r="S234" s="212"/>
      <c r="T234" s="213"/>
      <c r="AT234" s="214" t="s">
        <v>168</v>
      </c>
      <c r="AU234" s="214" t="s">
        <v>77</v>
      </c>
      <c r="AV234" s="14" t="s">
        <v>166</v>
      </c>
      <c r="AW234" s="14" t="s">
        <v>30</v>
      </c>
      <c r="AX234" s="14" t="s">
        <v>75</v>
      </c>
      <c r="AY234" s="214" t="s">
        <v>159</v>
      </c>
    </row>
    <row r="235" spans="1:65" s="2" customFormat="1" ht="24">
      <c r="A235" s="35"/>
      <c r="B235" s="36"/>
      <c r="C235" s="179" t="s">
        <v>538</v>
      </c>
      <c r="D235" s="179" t="s">
        <v>161</v>
      </c>
      <c r="E235" s="180" t="s">
        <v>885</v>
      </c>
      <c r="F235" s="181" t="s">
        <v>886</v>
      </c>
      <c r="G235" s="182" t="s">
        <v>164</v>
      </c>
      <c r="H235" s="183">
        <v>76.2</v>
      </c>
      <c r="I235" s="184"/>
      <c r="J235" s="185">
        <f>ROUND(I235*H235,2)</f>
        <v>0</v>
      </c>
      <c r="K235" s="181" t="s">
        <v>165</v>
      </c>
      <c r="L235" s="40"/>
      <c r="M235" s="186" t="s">
        <v>19</v>
      </c>
      <c r="N235" s="187" t="s">
        <v>39</v>
      </c>
      <c r="O235" s="65"/>
      <c r="P235" s="188">
        <f>O235*H235</f>
        <v>0</v>
      </c>
      <c r="Q235" s="188">
        <v>2.9999999999999997E-4</v>
      </c>
      <c r="R235" s="188">
        <f>Q235*H235</f>
        <v>2.2859999999999998E-2</v>
      </c>
      <c r="S235" s="188">
        <v>0</v>
      </c>
      <c r="T235" s="189">
        <f>S235*H235</f>
        <v>0</v>
      </c>
      <c r="U235" s="35"/>
      <c r="V235" s="35"/>
      <c r="W235" s="35"/>
      <c r="X235" s="35"/>
      <c r="Y235" s="35"/>
      <c r="Z235" s="35"/>
      <c r="AA235" s="35"/>
      <c r="AB235" s="35"/>
      <c r="AC235" s="35"/>
      <c r="AD235" s="35"/>
      <c r="AE235" s="35"/>
      <c r="AR235" s="190" t="s">
        <v>249</v>
      </c>
      <c r="AT235" s="190" t="s">
        <v>161</v>
      </c>
      <c r="AU235" s="190" t="s">
        <v>77</v>
      </c>
      <c r="AY235" s="18" t="s">
        <v>159</v>
      </c>
      <c r="BE235" s="191">
        <f>IF(N235="základní",J235,0)</f>
        <v>0</v>
      </c>
      <c r="BF235" s="191">
        <f>IF(N235="snížená",J235,0)</f>
        <v>0</v>
      </c>
      <c r="BG235" s="191">
        <f>IF(N235="zákl. přenesená",J235,0)</f>
        <v>0</v>
      </c>
      <c r="BH235" s="191">
        <f>IF(N235="sníž. přenesená",J235,0)</f>
        <v>0</v>
      </c>
      <c r="BI235" s="191">
        <f>IF(N235="nulová",J235,0)</f>
        <v>0</v>
      </c>
      <c r="BJ235" s="18" t="s">
        <v>75</v>
      </c>
      <c r="BK235" s="191">
        <f>ROUND(I235*H235,2)</f>
        <v>0</v>
      </c>
      <c r="BL235" s="18" t="s">
        <v>249</v>
      </c>
      <c r="BM235" s="190" t="s">
        <v>2035</v>
      </c>
    </row>
    <row r="236" spans="1:65" s="13" customFormat="1" ht="11.25">
      <c r="B236" s="192"/>
      <c r="C236" s="193"/>
      <c r="D236" s="194" t="s">
        <v>168</v>
      </c>
      <c r="E236" s="195" t="s">
        <v>19</v>
      </c>
      <c r="F236" s="196" t="s">
        <v>1970</v>
      </c>
      <c r="G236" s="193"/>
      <c r="H236" s="197">
        <v>6.7</v>
      </c>
      <c r="I236" s="198"/>
      <c r="J236" s="193"/>
      <c r="K236" s="193"/>
      <c r="L236" s="199"/>
      <c r="M236" s="200"/>
      <c r="N236" s="201"/>
      <c r="O236" s="201"/>
      <c r="P236" s="201"/>
      <c r="Q236" s="201"/>
      <c r="R236" s="201"/>
      <c r="S236" s="201"/>
      <c r="T236" s="202"/>
      <c r="AT236" s="203" t="s">
        <v>168</v>
      </c>
      <c r="AU236" s="203" t="s">
        <v>77</v>
      </c>
      <c r="AV236" s="13" t="s">
        <v>77</v>
      </c>
      <c r="AW236" s="13" t="s">
        <v>30</v>
      </c>
      <c r="AX236" s="13" t="s">
        <v>68</v>
      </c>
      <c r="AY236" s="203" t="s">
        <v>159</v>
      </c>
    </row>
    <row r="237" spans="1:65" s="13" customFormat="1" ht="11.25">
      <c r="B237" s="192"/>
      <c r="C237" s="193"/>
      <c r="D237" s="194" t="s">
        <v>168</v>
      </c>
      <c r="E237" s="195" t="s">
        <v>19</v>
      </c>
      <c r="F237" s="196" t="s">
        <v>1971</v>
      </c>
      <c r="G237" s="193"/>
      <c r="H237" s="197">
        <v>20</v>
      </c>
      <c r="I237" s="198"/>
      <c r="J237" s="193"/>
      <c r="K237" s="193"/>
      <c r="L237" s="199"/>
      <c r="M237" s="200"/>
      <c r="N237" s="201"/>
      <c r="O237" s="201"/>
      <c r="P237" s="201"/>
      <c r="Q237" s="201"/>
      <c r="R237" s="201"/>
      <c r="S237" s="201"/>
      <c r="T237" s="202"/>
      <c r="AT237" s="203" t="s">
        <v>168</v>
      </c>
      <c r="AU237" s="203" t="s">
        <v>77</v>
      </c>
      <c r="AV237" s="13" t="s">
        <v>77</v>
      </c>
      <c r="AW237" s="13" t="s">
        <v>30</v>
      </c>
      <c r="AX237" s="13" t="s">
        <v>68</v>
      </c>
      <c r="AY237" s="203" t="s">
        <v>159</v>
      </c>
    </row>
    <row r="238" spans="1:65" s="13" customFormat="1" ht="11.25">
      <c r="B238" s="192"/>
      <c r="C238" s="193"/>
      <c r="D238" s="194" t="s">
        <v>168</v>
      </c>
      <c r="E238" s="195" t="s">
        <v>19</v>
      </c>
      <c r="F238" s="196" t="s">
        <v>1972</v>
      </c>
      <c r="G238" s="193"/>
      <c r="H238" s="197">
        <v>11.1</v>
      </c>
      <c r="I238" s="198"/>
      <c r="J238" s="193"/>
      <c r="K238" s="193"/>
      <c r="L238" s="199"/>
      <c r="M238" s="200"/>
      <c r="N238" s="201"/>
      <c r="O238" s="201"/>
      <c r="P238" s="201"/>
      <c r="Q238" s="201"/>
      <c r="R238" s="201"/>
      <c r="S238" s="201"/>
      <c r="T238" s="202"/>
      <c r="AT238" s="203" t="s">
        <v>168</v>
      </c>
      <c r="AU238" s="203" t="s">
        <v>77</v>
      </c>
      <c r="AV238" s="13" t="s">
        <v>77</v>
      </c>
      <c r="AW238" s="13" t="s">
        <v>30</v>
      </c>
      <c r="AX238" s="13" t="s">
        <v>68</v>
      </c>
      <c r="AY238" s="203" t="s">
        <v>159</v>
      </c>
    </row>
    <row r="239" spans="1:65" s="13" customFormat="1" ht="11.25">
      <c r="B239" s="192"/>
      <c r="C239" s="193"/>
      <c r="D239" s="194" t="s">
        <v>168</v>
      </c>
      <c r="E239" s="195" t="s">
        <v>19</v>
      </c>
      <c r="F239" s="196" t="s">
        <v>1973</v>
      </c>
      <c r="G239" s="193"/>
      <c r="H239" s="197">
        <v>22.7</v>
      </c>
      <c r="I239" s="198"/>
      <c r="J239" s="193"/>
      <c r="K239" s="193"/>
      <c r="L239" s="199"/>
      <c r="M239" s="200"/>
      <c r="N239" s="201"/>
      <c r="O239" s="201"/>
      <c r="P239" s="201"/>
      <c r="Q239" s="201"/>
      <c r="R239" s="201"/>
      <c r="S239" s="201"/>
      <c r="T239" s="202"/>
      <c r="AT239" s="203" t="s">
        <v>168</v>
      </c>
      <c r="AU239" s="203" t="s">
        <v>77</v>
      </c>
      <c r="AV239" s="13" t="s">
        <v>77</v>
      </c>
      <c r="AW239" s="13" t="s">
        <v>30</v>
      </c>
      <c r="AX239" s="13" t="s">
        <v>68</v>
      </c>
      <c r="AY239" s="203" t="s">
        <v>159</v>
      </c>
    </row>
    <row r="240" spans="1:65" s="13" customFormat="1" ht="11.25">
      <c r="B240" s="192"/>
      <c r="C240" s="193"/>
      <c r="D240" s="194" t="s">
        <v>168</v>
      </c>
      <c r="E240" s="195" t="s">
        <v>19</v>
      </c>
      <c r="F240" s="196" t="s">
        <v>1974</v>
      </c>
      <c r="G240" s="193"/>
      <c r="H240" s="197">
        <v>15.7</v>
      </c>
      <c r="I240" s="198"/>
      <c r="J240" s="193"/>
      <c r="K240" s="193"/>
      <c r="L240" s="199"/>
      <c r="M240" s="200"/>
      <c r="N240" s="201"/>
      <c r="O240" s="201"/>
      <c r="P240" s="201"/>
      <c r="Q240" s="201"/>
      <c r="R240" s="201"/>
      <c r="S240" s="201"/>
      <c r="T240" s="202"/>
      <c r="AT240" s="203" t="s">
        <v>168</v>
      </c>
      <c r="AU240" s="203" t="s">
        <v>77</v>
      </c>
      <c r="AV240" s="13" t="s">
        <v>77</v>
      </c>
      <c r="AW240" s="13" t="s">
        <v>30</v>
      </c>
      <c r="AX240" s="13" t="s">
        <v>68</v>
      </c>
      <c r="AY240" s="203" t="s">
        <v>159</v>
      </c>
    </row>
    <row r="241" spans="1:65" s="14" customFormat="1" ht="11.25">
      <c r="B241" s="204"/>
      <c r="C241" s="205"/>
      <c r="D241" s="194" t="s">
        <v>168</v>
      </c>
      <c r="E241" s="206" t="s">
        <v>19</v>
      </c>
      <c r="F241" s="207" t="s">
        <v>171</v>
      </c>
      <c r="G241" s="205"/>
      <c r="H241" s="208">
        <v>76.2</v>
      </c>
      <c r="I241" s="209"/>
      <c r="J241" s="205"/>
      <c r="K241" s="205"/>
      <c r="L241" s="210"/>
      <c r="M241" s="211"/>
      <c r="N241" s="212"/>
      <c r="O241" s="212"/>
      <c r="P241" s="212"/>
      <c r="Q241" s="212"/>
      <c r="R241" s="212"/>
      <c r="S241" s="212"/>
      <c r="T241" s="213"/>
      <c r="AT241" s="214" t="s">
        <v>168</v>
      </c>
      <c r="AU241" s="214" t="s">
        <v>77</v>
      </c>
      <c r="AV241" s="14" t="s">
        <v>166</v>
      </c>
      <c r="AW241" s="14" t="s">
        <v>30</v>
      </c>
      <c r="AX241" s="14" t="s">
        <v>75</v>
      </c>
      <c r="AY241" s="214" t="s">
        <v>159</v>
      </c>
    </row>
    <row r="242" spans="1:65" s="2" customFormat="1" ht="36">
      <c r="A242" s="35"/>
      <c r="B242" s="36"/>
      <c r="C242" s="215" t="s">
        <v>542</v>
      </c>
      <c r="D242" s="215" t="s">
        <v>196</v>
      </c>
      <c r="E242" s="216" t="s">
        <v>2036</v>
      </c>
      <c r="F242" s="217" t="s">
        <v>2037</v>
      </c>
      <c r="G242" s="218" t="s">
        <v>164</v>
      </c>
      <c r="H242" s="219">
        <v>83.82</v>
      </c>
      <c r="I242" s="220"/>
      <c r="J242" s="221">
        <f>ROUND(I242*H242,2)</f>
        <v>0</v>
      </c>
      <c r="K242" s="217" t="s">
        <v>165</v>
      </c>
      <c r="L242" s="222"/>
      <c r="M242" s="223" t="s">
        <v>19</v>
      </c>
      <c r="N242" s="224" t="s">
        <v>39</v>
      </c>
      <c r="O242" s="65"/>
      <c r="P242" s="188">
        <f>O242*H242</f>
        <v>0</v>
      </c>
      <c r="Q242" s="188">
        <v>2.7499999999999998E-3</v>
      </c>
      <c r="R242" s="188">
        <f>Q242*H242</f>
        <v>0.23050499999999996</v>
      </c>
      <c r="S242" s="188">
        <v>0</v>
      </c>
      <c r="T242" s="189">
        <f>S242*H242</f>
        <v>0</v>
      </c>
      <c r="U242" s="35"/>
      <c r="V242" s="35"/>
      <c r="W242" s="35"/>
      <c r="X242" s="35"/>
      <c r="Y242" s="35"/>
      <c r="Z242" s="35"/>
      <c r="AA242" s="35"/>
      <c r="AB242" s="35"/>
      <c r="AC242" s="35"/>
      <c r="AD242" s="35"/>
      <c r="AE242" s="35"/>
      <c r="AR242" s="190" t="s">
        <v>356</v>
      </c>
      <c r="AT242" s="190" t="s">
        <v>196</v>
      </c>
      <c r="AU242" s="190" t="s">
        <v>77</v>
      </c>
      <c r="AY242" s="18" t="s">
        <v>159</v>
      </c>
      <c r="BE242" s="191">
        <f>IF(N242="základní",J242,0)</f>
        <v>0</v>
      </c>
      <c r="BF242" s="191">
        <f>IF(N242="snížená",J242,0)</f>
        <v>0</v>
      </c>
      <c r="BG242" s="191">
        <f>IF(N242="zákl. přenesená",J242,0)</f>
        <v>0</v>
      </c>
      <c r="BH242" s="191">
        <f>IF(N242="sníž. přenesená",J242,0)</f>
        <v>0</v>
      </c>
      <c r="BI242" s="191">
        <f>IF(N242="nulová",J242,0)</f>
        <v>0</v>
      </c>
      <c r="BJ242" s="18" t="s">
        <v>75</v>
      </c>
      <c r="BK242" s="191">
        <f>ROUND(I242*H242,2)</f>
        <v>0</v>
      </c>
      <c r="BL242" s="18" t="s">
        <v>249</v>
      </c>
      <c r="BM242" s="190" t="s">
        <v>2038</v>
      </c>
    </row>
    <row r="243" spans="1:65" s="13" customFormat="1" ht="11.25">
      <c r="B243" s="192"/>
      <c r="C243" s="193"/>
      <c r="D243" s="194" t="s">
        <v>168</v>
      </c>
      <c r="E243" s="193"/>
      <c r="F243" s="196" t="s">
        <v>2039</v>
      </c>
      <c r="G243" s="193"/>
      <c r="H243" s="197">
        <v>83.82</v>
      </c>
      <c r="I243" s="198"/>
      <c r="J243" s="193"/>
      <c r="K243" s="193"/>
      <c r="L243" s="199"/>
      <c r="M243" s="200"/>
      <c r="N243" s="201"/>
      <c r="O243" s="201"/>
      <c r="P243" s="201"/>
      <c r="Q243" s="201"/>
      <c r="R243" s="201"/>
      <c r="S243" s="201"/>
      <c r="T243" s="202"/>
      <c r="AT243" s="203" t="s">
        <v>168</v>
      </c>
      <c r="AU243" s="203" t="s">
        <v>77</v>
      </c>
      <c r="AV243" s="13" t="s">
        <v>77</v>
      </c>
      <c r="AW243" s="13" t="s">
        <v>4</v>
      </c>
      <c r="AX243" s="13" t="s">
        <v>75</v>
      </c>
      <c r="AY243" s="203" t="s">
        <v>159</v>
      </c>
    </row>
    <row r="244" spans="1:65" s="2" customFormat="1" ht="48">
      <c r="A244" s="35"/>
      <c r="B244" s="36"/>
      <c r="C244" s="179" t="s">
        <v>547</v>
      </c>
      <c r="D244" s="179" t="s">
        <v>161</v>
      </c>
      <c r="E244" s="180" t="s">
        <v>894</v>
      </c>
      <c r="F244" s="181" t="s">
        <v>895</v>
      </c>
      <c r="G244" s="182" t="s">
        <v>199</v>
      </c>
      <c r="H244" s="183">
        <v>0.29099999999999998</v>
      </c>
      <c r="I244" s="184"/>
      <c r="J244" s="185">
        <f>ROUND(I244*H244,2)</f>
        <v>0</v>
      </c>
      <c r="K244" s="181" t="s">
        <v>165</v>
      </c>
      <c r="L244" s="40"/>
      <c r="M244" s="186" t="s">
        <v>19</v>
      </c>
      <c r="N244" s="187" t="s">
        <v>39</v>
      </c>
      <c r="O244" s="65"/>
      <c r="P244" s="188">
        <f>O244*H244</f>
        <v>0</v>
      </c>
      <c r="Q244" s="188">
        <v>0</v>
      </c>
      <c r="R244" s="188">
        <f>Q244*H244</f>
        <v>0</v>
      </c>
      <c r="S244" s="188">
        <v>0</v>
      </c>
      <c r="T244" s="189">
        <f>S244*H244</f>
        <v>0</v>
      </c>
      <c r="U244" s="35"/>
      <c r="V244" s="35"/>
      <c r="W244" s="35"/>
      <c r="X244" s="35"/>
      <c r="Y244" s="35"/>
      <c r="Z244" s="35"/>
      <c r="AA244" s="35"/>
      <c r="AB244" s="35"/>
      <c r="AC244" s="35"/>
      <c r="AD244" s="35"/>
      <c r="AE244" s="35"/>
      <c r="AR244" s="190" t="s">
        <v>249</v>
      </c>
      <c r="AT244" s="190" t="s">
        <v>161</v>
      </c>
      <c r="AU244" s="190" t="s">
        <v>77</v>
      </c>
      <c r="AY244" s="18" t="s">
        <v>159</v>
      </c>
      <c r="BE244" s="191">
        <f>IF(N244="základní",J244,0)</f>
        <v>0</v>
      </c>
      <c r="BF244" s="191">
        <f>IF(N244="snížená",J244,0)</f>
        <v>0</v>
      </c>
      <c r="BG244" s="191">
        <f>IF(N244="zákl. přenesená",J244,0)</f>
        <v>0</v>
      </c>
      <c r="BH244" s="191">
        <f>IF(N244="sníž. přenesená",J244,0)</f>
        <v>0</v>
      </c>
      <c r="BI244" s="191">
        <f>IF(N244="nulová",J244,0)</f>
        <v>0</v>
      </c>
      <c r="BJ244" s="18" t="s">
        <v>75</v>
      </c>
      <c r="BK244" s="191">
        <f>ROUND(I244*H244,2)</f>
        <v>0</v>
      </c>
      <c r="BL244" s="18" t="s">
        <v>249</v>
      </c>
      <c r="BM244" s="190" t="s">
        <v>2040</v>
      </c>
    </row>
    <row r="245" spans="1:65" s="2" customFormat="1" ht="48">
      <c r="A245" s="35"/>
      <c r="B245" s="36"/>
      <c r="C245" s="179" t="s">
        <v>460</v>
      </c>
      <c r="D245" s="179" t="s">
        <v>161</v>
      </c>
      <c r="E245" s="180" t="s">
        <v>2041</v>
      </c>
      <c r="F245" s="181" t="s">
        <v>2042</v>
      </c>
      <c r="G245" s="182" t="s">
        <v>199</v>
      </c>
      <c r="H245" s="183">
        <v>0.29099999999999998</v>
      </c>
      <c r="I245" s="184"/>
      <c r="J245" s="185">
        <f>ROUND(I245*H245,2)</f>
        <v>0</v>
      </c>
      <c r="K245" s="181" t="s">
        <v>165</v>
      </c>
      <c r="L245" s="40"/>
      <c r="M245" s="186" t="s">
        <v>19</v>
      </c>
      <c r="N245" s="187" t="s">
        <v>39</v>
      </c>
      <c r="O245" s="65"/>
      <c r="P245" s="188">
        <f>O245*H245</f>
        <v>0</v>
      </c>
      <c r="Q245" s="188">
        <v>0</v>
      </c>
      <c r="R245" s="188">
        <f>Q245*H245</f>
        <v>0</v>
      </c>
      <c r="S245" s="188">
        <v>0</v>
      </c>
      <c r="T245" s="189">
        <f>S245*H245</f>
        <v>0</v>
      </c>
      <c r="U245" s="35"/>
      <c r="V245" s="35"/>
      <c r="W245" s="35"/>
      <c r="X245" s="35"/>
      <c r="Y245" s="35"/>
      <c r="Z245" s="35"/>
      <c r="AA245" s="35"/>
      <c r="AB245" s="35"/>
      <c r="AC245" s="35"/>
      <c r="AD245" s="35"/>
      <c r="AE245" s="35"/>
      <c r="AR245" s="190" t="s">
        <v>249</v>
      </c>
      <c r="AT245" s="190" t="s">
        <v>161</v>
      </c>
      <c r="AU245" s="190" t="s">
        <v>77</v>
      </c>
      <c r="AY245" s="18" t="s">
        <v>159</v>
      </c>
      <c r="BE245" s="191">
        <f>IF(N245="základní",J245,0)</f>
        <v>0</v>
      </c>
      <c r="BF245" s="191">
        <f>IF(N245="snížená",J245,0)</f>
        <v>0</v>
      </c>
      <c r="BG245" s="191">
        <f>IF(N245="zákl. přenesená",J245,0)</f>
        <v>0</v>
      </c>
      <c r="BH245" s="191">
        <f>IF(N245="sníž. přenesená",J245,0)</f>
        <v>0</v>
      </c>
      <c r="BI245" s="191">
        <f>IF(N245="nulová",J245,0)</f>
        <v>0</v>
      </c>
      <c r="BJ245" s="18" t="s">
        <v>75</v>
      </c>
      <c r="BK245" s="191">
        <f>ROUND(I245*H245,2)</f>
        <v>0</v>
      </c>
      <c r="BL245" s="18" t="s">
        <v>249</v>
      </c>
      <c r="BM245" s="190" t="s">
        <v>2043</v>
      </c>
    </row>
    <row r="246" spans="1:65" s="12" customFormat="1" ht="22.9" customHeight="1">
      <c r="B246" s="163"/>
      <c r="C246" s="164"/>
      <c r="D246" s="165" t="s">
        <v>67</v>
      </c>
      <c r="E246" s="177" t="s">
        <v>897</v>
      </c>
      <c r="F246" s="177" t="s">
        <v>898</v>
      </c>
      <c r="G246" s="164"/>
      <c r="H246" s="164"/>
      <c r="I246" s="167"/>
      <c r="J246" s="178">
        <f>BK246</f>
        <v>0</v>
      </c>
      <c r="K246" s="164"/>
      <c r="L246" s="169"/>
      <c r="M246" s="170"/>
      <c r="N246" s="171"/>
      <c r="O246" s="171"/>
      <c r="P246" s="172">
        <f>SUM(P247:P276)</f>
        <v>0</v>
      </c>
      <c r="Q246" s="171"/>
      <c r="R246" s="172">
        <f>SUM(R247:R276)</f>
        <v>1.0633390100000002</v>
      </c>
      <c r="S246" s="171"/>
      <c r="T246" s="173">
        <f>SUM(T247:T276)</f>
        <v>0.567936</v>
      </c>
      <c r="AR246" s="174" t="s">
        <v>77</v>
      </c>
      <c r="AT246" s="175" t="s">
        <v>67</v>
      </c>
      <c r="AU246" s="175" t="s">
        <v>75</v>
      </c>
      <c r="AY246" s="174" t="s">
        <v>159</v>
      </c>
      <c r="BK246" s="176">
        <f>SUM(BK247:BK276)</f>
        <v>0</v>
      </c>
    </row>
    <row r="247" spans="1:65" s="2" customFormat="1" ht="24">
      <c r="A247" s="35"/>
      <c r="B247" s="36"/>
      <c r="C247" s="179" t="s">
        <v>556</v>
      </c>
      <c r="D247" s="179" t="s">
        <v>161</v>
      </c>
      <c r="E247" s="180" t="s">
        <v>900</v>
      </c>
      <c r="F247" s="181" t="s">
        <v>901</v>
      </c>
      <c r="G247" s="182" t="s">
        <v>164</v>
      </c>
      <c r="H247" s="183">
        <v>27.4</v>
      </c>
      <c r="I247" s="184"/>
      <c r="J247" s="185">
        <f>ROUND(I247*H247,2)</f>
        <v>0</v>
      </c>
      <c r="K247" s="181" t="s">
        <v>165</v>
      </c>
      <c r="L247" s="40"/>
      <c r="M247" s="186" t="s">
        <v>19</v>
      </c>
      <c r="N247" s="187" t="s">
        <v>39</v>
      </c>
      <c r="O247" s="65"/>
      <c r="P247" s="188">
        <f>O247*H247</f>
        <v>0</v>
      </c>
      <c r="Q247" s="188">
        <v>2.9999999999999997E-4</v>
      </c>
      <c r="R247" s="188">
        <f>Q247*H247</f>
        <v>8.2199999999999981E-3</v>
      </c>
      <c r="S247" s="188">
        <v>0</v>
      </c>
      <c r="T247" s="189">
        <f>S247*H247</f>
        <v>0</v>
      </c>
      <c r="U247" s="35"/>
      <c r="V247" s="35"/>
      <c r="W247" s="35"/>
      <c r="X247" s="35"/>
      <c r="Y247" s="35"/>
      <c r="Z247" s="35"/>
      <c r="AA247" s="35"/>
      <c r="AB247" s="35"/>
      <c r="AC247" s="35"/>
      <c r="AD247" s="35"/>
      <c r="AE247" s="35"/>
      <c r="AR247" s="190" t="s">
        <v>249</v>
      </c>
      <c r="AT247" s="190" t="s">
        <v>161</v>
      </c>
      <c r="AU247" s="190" t="s">
        <v>77</v>
      </c>
      <c r="AY247" s="18" t="s">
        <v>159</v>
      </c>
      <c r="BE247" s="191">
        <f>IF(N247="základní",J247,0)</f>
        <v>0</v>
      </c>
      <c r="BF247" s="191">
        <f>IF(N247="snížená",J247,0)</f>
        <v>0</v>
      </c>
      <c r="BG247" s="191">
        <f>IF(N247="zákl. přenesená",J247,0)</f>
        <v>0</v>
      </c>
      <c r="BH247" s="191">
        <f>IF(N247="sníž. přenesená",J247,0)</f>
        <v>0</v>
      </c>
      <c r="BI247" s="191">
        <f>IF(N247="nulová",J247,0)</f>
        <v>0</v>
      </c>
      <c r="BJ247" s="18" t="s">
        <v>75</v>
      </c>
      <c r="BK247" s="191">
        <f>ROUND(I247*H247,2)</f>
        <v>0</v>
      </c>
      <c r="BL247" s="18" t="s">
        <v>249</v>
      </c>
      <c r="BM247" s="190" t="s">
        <v>2044</v>
      </c>
    </row>
    <row r="248" spans="1:65" s="13" customFormat="1" ht="11.25">
      <c r="B248" s="192"/>
      <c r="C248" s="193"/>
      <c r="D248" s="194" t="s">
        <v>168</v>
      </c>
      <c r="E248" s="195" t="s">
        <v>19</v>
      </c>
      <c r="F248" s="196" t="s">
        <v>2045</v>
      </c>
      <c r="G248" s="193"/>
      <c r="H248" s="197">
        <v>17.8</v>
      </c>
      <c r="I248" s="198"/>
      <c r="J248" s="193"/>
      <c r="K248" s="193"/>
      <c r="L248" s="199"/>
      <c r="M248" s="200"/>
      <c r="N248" s="201"/>
      <c r="O248" s="201"/>
      <c r="P248" s="201"/>
      <c r="Q248" s="201"/>
      <c r="R248" s="201"/>
      <c r="S248" s="201"/>
      <c r="T248" s="202"/>
      <c r="AT248" s="203" t="s">
        <v>168</v>
      </c>
      <c r="AU248" s="203" t="s">
        <v>77</v>
      </c>
      <c r="AV248" s="13" t="s">
        <v>77</v>
      </c>
      <c r="AW248" s="13" t="s">
        <v>30</v>
      </c>
      <c r="AX248" s="13" t="s">
        <v>68</v>
      </c>
      <c r="AY248" s="203" t="s">
        <v>159</v>
      </c>
    </row>
    <row r="249" spans="1:65" s="13" customFormat="1" ht="11.25">
      <c r="B249" s="192"/>
      <c r="C249" s="193"/>
      <c r="D249" s="194" t="s">
        <v>168</v>
      </c>
      <c r="E249" s="195" t="s">
        <v>19</v>
      </c>
      <c r="F249" s="196" t="s">
        <v>2046</v>
      </c>
      <c r="G249" s="193"/>
      <c r="H249" s="197">
        <v>9.6</v>
      </c>
      <c r="I249" s="198"/>
      <c r="J249" s="193"/>
      <c r="K249" s="193"/>
      <c r="L249" s="199"/>
      <c r="M249" s="200"/>
      <c r="N249" s="201"/>
      <c r="O249" s="201"/>
      <c r="P249" s="201"/>
      <c r="Q249" s="201"/>
      <c r="R249" s="201"/>
      <c r="S249" s="201"/>
      <c r="T249" s="202"/>
      <c r="AT249" s="203" t="s">
        <v>168</v>
      </c>
      <c r="AU249" s="203" t="s">
        <v>77</v>
      </c>
      <c r="AV249" s="13" t="s">
        <v>77</v>
      </c>
      <c r="AW249" s="13" t="s">
        <v>30</v>
      </c>
      <c r="AX249" s="13" t="s">
        <v>68</v>
      </c>
      <c r="AY249" s="203" t="s">
        <v>159</v>
      </c>
    </row>
    <row r="250" spans="1:65" s="14" customFormat="1" ht="11.25">
      <c r="B250" s="204"/>
      <c r="C250" s="205"/>
      <c r="D250" s="194" t="s">
        <v>168</v>
      </c>
      <c r="E250" s="206" t="s">
        <v>19</v>
      </c>
      <c r="F250" s="207" t="s">
        <v>171</v>
      </c>
      <c r="G250" s="205"/>
      <c r="H250" s="208">
        <v>27.4</v>
      </c>
      <c r="I250" s="209"/>
      <c r="J250" s="205"/>
      <c r="K250" s="205"/>
      <c r="L250" s="210"/>
      <c r="M250" s="211"/>
      <c r="N250" s="212"/>
      <c r="O250" s="212"/>
      <c r="P250" s="212"/>
      <c r="Q250" s="212"/>
      <c r="R250" s="212"/>
      <c r="S250" s="212"/>
      <c r="T250" s="213"/>
      <c r="AT250" s="214" t="s">
        <v>168</v>
      </c>
      <c r="AU250" s="214" t="s">
        <v>77</v>
      </c>
      <c r="AV250" s="14" t="s">
        <v>166</v>
      </c>
      <c r="AW250" s="14" t="s">
        <v>30</v>
      </c>
      <c r="AX250" s="14" t="s">
        <v>75</v>
      </c>
      <c r="AY250" s="214" t="s">
        <v>159</v>
      </c>
    </row>
    <row r="251" spans="1:65" s="2" customFormat="1" ht="24">
      <c r="A251" s="35"/>
      <c r="B251" s="36"/>
      <c r="C251" s="179" t="s">
        <v>561</v>
      </c>
      <c r="D251" s="179" t="s">
        <v>161</v>
      </c>
      <c r="E251" s="180" t="s">
        <v>907</v>
      </c>
      <c r="F251" s="181" t="s">
        <v>908</v>
      </c>
      <c r="G251" s="182" t="s">
        <v>164</v>
      </c>
      <c r="H251" s="183">
        <v>27.4</v>
      </c>
      <c r="I251" s="184"/>
      <c r="J251" s="185">
        <f>ROUND(I251*H251,2)</f>
        <v>0</v>
      </c>
      <c r="K251" s="181" t="s">
        <v>165</v>
      </c>
      <c r="L251" s="40"/>
      <c r="M251" s="186" t="s">
        <v>19</v>
      </c>
      <c r="N251" s="187" t="s">
        <v>39</v>
      </c>
      <c r="O251" s="65"/>
      <c r="P251" s="188">
        <f>O251*H251</f>
        <v>0</v>
      </c>
      <c r="Q251" s="188">
        <v>1.5E-3</v>
      </c>
      <c r="R251" s="188">
        <f>Q251*H251</f>
        <v>4.1099999999999998E-2</v>
      </c>
      <c r="S251" s="188">
        <v>0</v>
      </c>
      <c r="T251" s="189">
        <f>S251*H251</f>
        <v>0</v>
      </c>
      <c r="U251" s="35"/>
      <c r="V251" s="35"/>
      <c r="W251" s="35"/>
      <c r="X251" s="35"/>
      <c r="Y251" s="35"/>
      <c r="Z251" s="35"/>
      <c r="AA251" s="35"/>
      <c r="AB251" s="35"/>
      <c r="AC251" s="35"/>
      <c r="AD251" s="35"/>
      <c r="AE251" s="35"/>
      <c r="AR251" s="190" t="s">
        <v>249</v>
      </c>
      <c r="AT251" s="190" t="s">
        <v>161</v>
      </c>
      <c r="AU251" s="190" t="s">
        <v>77</v>
      </c>
      <c r="AY251" s="18" t="s">
        <v>159</v>
      </c>
      <c r="BE251" s="191">
        <f>IF(N251="základní",J251,0)</f>
        <v>0</v>
      </c>
      <c r="BF251" s="191">
        <f>IF(N251="snížená",J251,0)</f>
        <v>0</v>
      </c>
      <c r="BG251" s="191">
        <f>IF(N251="zákl. přenesená",J251,0)</f>
        <v>0</v>
      </c>
      <c r="BH251" s="191">
        <f>IF(N251="sníž. přenesená",J251,0)</f>
        <v>0</v>
      </c>
      <c r="BI251" s="191">
        <f>IF(N251="nulová",J251,0)</f>
        <v>0</v>
      </c>
      <c r="BJ251" s="18" t="s">
        <v>75</v>
      </c>
      <c r="BK251" s="191">
        <f>ROUND(I251*H251,2)</f>
        <v>0</v>
      </c>
      <c r="BL251" s="18" t="s">
        <v>249</v>
      </c>
      <c r="BM251" s="190" t="s">
        <v>2047</v>
      </c>
    </row>
    <row r="252" spans="1:65" s="13" customFormat="1" ht="11.25">
      <c r="B252" s="192"/>
      <c r="C252" s="193"/>
      <c r="D252" s="194" t="s">
        <v>168</v>
      </c>
      <c r="E252" s="195" t="s">
        <v>19</v>
      </c>
      <c r="F252" s="196" t="s">
        <v>2045</v>
      </c>
      <c r="G252" s="193"/>
      <c r="H252" s="197">
        <v>17.8</v>
      </c>
      <c r="I252" s="198"/>
      <c r="J252" s="193"/>
      <c r="K252" s="193"/>
      <c r="L252" s="199"/>
      <c r="M252" s="200"/>
      <c r="N252" s="201"/>
      <c r="O252" s="201"/>
      <c r="P252" s="201"/>
      <c r="Q252" s="201"/>
      <c r="R252" s="201"/>
      <c r="S252" s="201"/>
      <c r="T252" s="202"/>
      <c r="AT252" s="203" t="s">
        <v>168</v>
      </c>
      <c r="AU252" s="203" t="s">
        <v>77</v>
      </c>
      <c r="AV252" s="13" t="s">
        <v>77</v>
      </c>
      <c r="AW252" s="13" t="s">
        <v>30</v>
      </c>
      <c r="AX252" s="13" t="s">
        <v>68</v>
      </c>
      <c r="AY252" s="203" t="s">
        <v>159</v>
      </c>
    </row>
    <row r="253" spans="1:65" s="13" customFormat="1" ht="11.25">
      <c r="B253" s="192"/>
      <c r="C253" s="193"/>
      <c r="D253" s="194" t="s">
        <v>168</v>
      </c>
      <c r="E253" s="195" t="s">
        <v>19</v>
      </c>
      <c r="F253" s="196" t="s">
        <v>2046</v>
      </c>
      <c r="G253" s="193"/>
      <c r="H253" s="197">
        <v>9.6</v>
      </c>
      <c r="I253" s="198"/>
      <c r="J253" s="193"/>
      <c r="K253" s="193"/>
      <c r="L253" s="199"/>
      <c r="M253" s="200"/>
      <c r="N253" s="201"/>
      <c r="O253" s="201"/>
      <c r="P253" s="201"/>
      <c r="Q253" s="201"/>
      <c r="R253" s="201"/>
      <c r="S253" s="201"/>
      <c r="T253" s="202"/>
      <c r="AT253" s="203" t="s">
        <v>168</v>
      </c>
      <c r="AU253" s="203" t="s">
        <v>77</v>
      </c>
      <c r="AV253" s="13" t="s">
        <v>77</v>
      </c>
      <c r="AW253" s="13" t="s">
        <v>30</v>
      </c>
      <c r="AX253" s="13" t="s">
        <v>68</v>
      </c>
      <c r="AY253" s="203" t="s">
        <v>159</v>
      </c>
    </row>
    <row r="254" spans="1:65" s="14" customFormat="1" ht="11.25">
      <c r="B254" s="204"/>
      <c r="C254" s="205"/>
      <c r="D254" s="194" t="s">
        <v>168</v>
      </c>
      <c r="E254" s="206" t="s">
        <v>19</v>
      </c>
      <c r="F254" s="207" t="s">
        <v>171</v>
      </c>
      <c r="G254" s="205"/>
      <c r="H254" s="208">
        <v>27.4</v>
      </c>
      <c r="I254" s="209"/>
      <c r="J254" s="205"/>
      <c r="K254" s="205"/>
      <c r="L254" s="210"/>
      <c r="M254" s="211"/>
      <c r="N254" s="212"/>
      <c r="O254" s="212"/>
      <c r="P254" s="212"/>
      <c r="Q254" s="212"/>
      <c r="R254" s="212"/>
      <c r="S254" s="212"/>
      <c r="T254" s="213"/>
      <c r="AT254" s="214" t="s">
        <v>168</v>
      </c>
      <c r="AU254" s="214" t="s">
        <v>77</v>
      </c>
      <c r="AV254" s="14" t="s">
        <v>166</v>
      </c>
      <c r="AW254" s="14" t="s">
        <v>30</v>
      </c>
      <c r="AX254" s="14" t="s">
        <v>75</v>
      </c>
      <c r="AY254" s="214" t="s">
        <v>159</v>
      </c>
    </row>
    <row r="255" spans="1:65" s="2" customFormat="1" ht="24">
      <c r="A255" s="35"/>
      <c r="B255" s="36"/>
      <c r="C255" s="179" t="s">
        <v>567</v>
      </c>
      <c r="D255" s="179" t="s">
        <v>161</v>
      </c>
      <c r="E255" s="180" t="s">
        <v>911</v>
      </c>
      <c r="F255" s="181" t="s">
        <v>912</v>
      </c>
      <c r="G255" s="182" t="s">
        <v>389</v>
      </c>
      <c r="H255" s="183">
        <v>16</v>
      </c>
      <c r="I255" s="184"/>
      <c r="J255" s="185">
        <f>ROUND(I255*H255,2)</f>
        <v>0</v>
      </c>
      <c r="K255" s="181" t="s">
        <v>165</v>
      </c>
      <c r="L255" s="40"/>
      <c r="M255" s="186" t="s">
        <v>19</v>
      </c>
      <c r="N255" s="187" t="s">
        <v>39</v>
      </c>
      <c r="O255" s="65"/>
      <c r="P255" s="188">
        <f>O255*H255</f>
        <v>0</v>
      </c>
      <c r="Q255" s="188">
        <v>2.1000000000000001E-4</v>
      </c>
      <c r="R255" s="188">
        <f>Q255*H255</f>
        <v>3.3600000000000001E-3</v>
      </c>
      <c r="S255" s="188">
        <v>0</v>
      </c>
      <c r="T255" s="189">
        <f>S255*H255</f>
        <v>0</v>
      </c>
      <c r="U255" s="35"/>
      <c r="V255" s="35"/>
      <c r="W255" s="35"/>
      <c r="X255" s="35"/>
      <c r="Y255" s="35"/>
      <c r="Z255" s="35"/>
      <c r="AA255" s="35"/>
      <c r="AB255" s="35"/>
      <c r="AC255" s="35"/>
      <c r="AD255" s="35"/>
      <c r="AE255" s="35"/>
      <c r="AR255" s="190" t="s">
        <v>249</v>
      </c>
      <c r="AT255" s="190" t="s">
        <v>161</v>
      </c>
      <c r="AU255" s="190" t="s">
        <v>77</v>
      </c>
      <c r="AY255" s="18" t="s">
        <v>159</v>
      </c>
      <c r="BE255" s="191">
        <f>IF(N255="základní",J255,0)</f>
        <v>0</v>
      </c>
      <c r="BF255" s="191">
        <f>IF(N255="snížená",J255,0)</f>
        <v>0</v>
      </c>
      <c r="BG255" s="191">
        <f>IF(N255="zákl. přenesená",J255,0)</f>
        <v>0</v>
      </c>
      <c r="BH255" s="191">
        <f>IF(N255="sníž. přenesená",J255,0)</f>
        <v>0</v>
      </c>
      <c r="BI255" s="191">
        <f>IF(N255="nulová",J255,0)</f>
        <v>0</v>
      </c>
      <c r="BJ255" s="18" t="s">
        <v>75</v>
      </c>
      <c r="BK255" s="191">
        <f>ROUND(I255*H255,2)</f>
        <v>0</v>
      </c>
      <c r="BL255" s="18" t="s">
        <v>249</v>
      </c>
      <c r="BM255" s="190" t="s">
        <v>2048</v>
      </c>
    </row>
    <row r="256" spans="1:65" s="13" customFormat="1" ht="11.25">
      <c r="B256" s="192"/>
      <c r="C256" s="193"/>
      <c r="D256" s="194" t="s">
        <v>168</v>
      </c>
      <c r="E256" s="195" t="s">
        <v>19</v>
      </c>
      <c r="F256" s="196" t="s">
        <v>2049</v>
      </c>
      <c r="G256" s="193"/>
      <c r="H256" s="197">
        <v>16</v>
      </c>
      <c r="I256" s="198"/>
      <c r="J256" s="193"/>
      <c r="K256" s="193"/>
      <c r="L256" s="199"/>
      <c r="M256" s="200"/>
      <c r="N256" s="201"/>
      <c r="O256" s="201"/>
      <c r="P256" s="201"/>
      <c r="Q256" s="201"/>
      <c r="R256" s="201"/>
      <c r="S256" s="201"/>
      <c r="T256" s="202"/>
      <c r="AT256" s="203" t="s">
        <v>168</v>
      </c>
      <c r="AU256" s="203" t="s">
        <v>77</v>
      </c>
      <c r="AV256" s="13" t="s">
        <v>77</v>
      </c>
      <c r="AW256" s="13" t="s">
        <v>30</v>
      </c>
      <c r="AX256" s="13" t="s">
        <v>75</v>
      </c>
      <c r="AY256" s="203" t="s">
        <v>159</v>
      </c>
    </row>
    <row r="257" spans="1:65" s="2" customFormat="1" ht="33" customHeight="1">
      <c r="A257" s="35"/>
      <c r="B257" s="36"/>
      <c r="C257" s="179" t="s">
        <v>571</v>
      </c>
      <c r="D257" s="179" t="s">
        <v>161</v>
      </c>
      <c r="E257" s="180" t="s">
        <v>2050</v>
      </c>
      <c r="F257" s="181" t="s">
        <v>2051</v>
      </c>
      <c r="G257" s="182" t="s">
        <v>164</v>
      </c>
      <c r="H257" s="183">
        <v>27.4</v>
      </c>
      <c r="I257" s="184"/>
      <c r="J257" s="185">
        <f>ROUND(I257*H257,2)</f>
        <v>0</v>
      </c>
      <c r="K257" s="181" t="s">
        <v>165</v>
      </c>
      <c r="L257" s="40"/>
      <c r="M257" s="186" t="s">
        <v>19</v>
      </c>
      <c r="N257" s="187" t="s">
        <v>39</v>
      </c>
      <c r="O257" s="65"/>
      <c r="P257" s="188">
        <f>O257*H257</f>
        <v>0</v>
      </c>
      <c r="Q257" s="188">
        <v>4.4999999999999997E-3</v>
      </c>
      <c r="R257" s="188">
        <f>Q257*H257</f>
        <v>0.12329999999999998</v>
      </c>
      <c r="S257" s="188">
        <v>0</v>
      </c>
      <c r="T257" s="189">
        <f>S257*H257</f>
        <v>0</v>
      </c>
      <c r="U257" s="35"/>
      <c r="V257" s="35"/>
      <c r="W257" s="35"/>
      <c r="X257" s="35"/>
      <c r="Y257" s="35"/>
      <c r="Z257" s="35"/>
      <c r="AA257" s="35"/>
      <c r="AB257" s="35"/>
      <c r="AC257" s="35"/>
      <c r="AD257" s="35"/>
      <c r="AE257" s="35"/>
      <c r="AR257" s="190" t="s">
        <v>249</v>
      </c>
      <c r="AT257" s="190" t="s">
        <v>161</v>
      </c>
      <c r="AU257" s="190" t="s">
        <v>77</v>
      </c>
      <c r="AY257" s="18" t="s">
        <v>159</v>
      </c>
      <c r="BE257" s="191">
        <f>IF(N257="základní",J257,0)</f>
        <v>0</v>
      </c>
      <c r="BF257" s="191">
        <f>IF(N257="snížená",J257,0)</f>
        <v>0</v>
      </c>
      <c r="BG257" s="191">
        <f>IF(N257="zákl. přenesená",J257,0)</f>
        <v>0</v>
      </c>
      <c r="BH257" s="191">
        <f>IF(N257="sníž. přenesená",J257,0)</f>
        <v>0</v>
      </c>
      <c r="BI257" s="191">
        <f>IF(N257="nulová",J257,0)</f>
        <v>0</v>
      </c>
      <c r="BJ257" s="18" t="s">
        <v>75</v>
      </c>
      <c r="BK257" s="191">
        <f>ROUND(I257*H257,2)</f>
        <v>0</v>
      </c>
      <c r="BL257" s="18" t="s">
        <v>249</v>
      </c>
      <c r="BM257" s="190" t="s">
        <v>2052</v>
      </c>
    </row>
    <row r="258" spans="1:65" s="13" customFormat="1" ht="11.25">
      <c r="B258" s="192"/>
      <c r="C258" s="193"/>
      <c r="D258" s="194" t="s">
        <v>168</v>
      </c>
      <c r="E258" s="195" t="s">
        <v>19</v>
      </c>
      <c r="F258" s="196" t="s">
        <v>2045</v>
      </c>
      <c r="G258" s="193"/>
      <c r="H258" s="197">
        <v>17.8</v>
      </c>
      <c r="I258" s="198"/>
      <c r="J258" s="193"/>
      <c r="K258" s="193"/>
      <c r="L258" s="199"/>
      <c r="M258" s="200"/>
      <c r="N258" s="201"/>
      <c r="O258" s="201"/>
      <c r="P258" s="201"/>
      <c r="Q258" s="201"/>
      <c r="R258" s="201"/>
      <c r="S258" s="201"/>
      <c r="T258" s="202"/>
      <c r="AT258" s="203" t="s">
        <v>168</v>
      </c>
      <c r="AU258" s="203" t="s">
        <v>77</v>
      </c>
      <c r="AV258" s="13" t="s">
        <v>77</v>
      </c>
      <c r="AW258" s="13" t="s">
        <v>30</v>
      </c>
      <c r="AX258" s="13" t="s">
        <v>68</v>
      </c>
      <c r="AY258" s="203" t="s">
        <v>159</v>
      </c>
    </row>
    <row r="259" spans="1:65" s="13" customFormat="1" ht="11.25">
      <c r="B259" s="192"/>
      <c r="C259" s="193"/>
      <c r="D259" s="194" t="s">
        <v>168</v>
      </c>
      <c r="E259" s="195" t="s">
        <v>19</v>
      </c>
      <c r="F259" s="196" t="s">
        <v>2046</v>
      </c>
      <c r="G259" s="193"/>
      <c r="H259" s="197">
        <v>9.6</v>
      </c>
      <c r="I259" s="198"/>
      <c r="J259" s="193"/>
      <c r="K259" s="193"/>
      <c r="L259" s="199"/>
      <c r="M259" s="200"/>
      <c r="N259" s="201"/>
      <c r="O259" s="201"/>
      <c r="P259" s="201"/>
      <c r="Q259" s="201"/>
      <c r="R259" s="201"/>
      <c r="S259" s="201"/>
      <c r="T259" s="202"/>
      <c r="AT259" s="203" t="s">
        <v>168</v>
      </c>
      <c r="AU259" s="203" t="s">
        <v>77</v>
      </c>
      <c r="AV259" s="13" t="s">
        <v>77</v>
      </c>
      <c r="AW259" s="13" t="s">
        <v>30</v>
      </c>
      <c r="AX259" s="13" t="s">
        <v>68</v>
      </c>
      <c r="AY259" s="203" t="s">
        <v>159</v>
      </c>
    </row>
    <row r="260" spans="1:65" s="14" customFormat="1" ht="11.25">
      <c r="B260" s="204"/>
      <c r="C260" s="205"/>
      <c r="D260" s="194" t="s">
        <v>168</v>
      </c>
      <c r="E260" s="206" t="s">
        <v>19</v>
      </c>
      <c r="F260" s="207" t="s">
        <v>171</v>
      </c>
      <c r="G260" s="205"/>
      <c r="H260" s="208">
        <v>27.4</v>
      </c>
      <c r="I260" s="209"/>
      <c r="J260" s="205"/>
      <c r="K260" s="205"/>
      <c r="L260" s="210"/>
      <c r="M260" s="211"/>
      <c r="N260" s="212"/>
      <c r="O260" s="212"/>
      <c r="P260" s="212"/>
      <c r="Q260" s="212"/>
      <c r="R260" s="212"/>
      <c r="S260" s="212"/>
      <c r="T260" s="213"/>
      <c r="AT260" s="214" t="s">
        <v>168</v>
      </c>
      <c r="AU260" s="214" t="s">
        <v>77</v>
      </c>
      <c r="AV260" s="14" t="s">
        <v>166</v>
      </c>
      <c r="AW260" s="14" t="s">
        <v>30</v>
      </c>
      <c r="AX260" s="14" t="s">
        <v>75</v>
      </c>
      <c r="AY260" s="214" t="s">
        <v>159</v>
      </c>
    </row>
    <row r="261" spans="1:65" s="2" customFormat="1" ht="21.75" customHeight="1">
      <c r="A261" s="35"/>
      <c r="B261" s="36"/>
      <c r="C261" s="179" t="s">
        <v>575</v>
      </c>
      <c r="D261" s="179" t="s">
        <v>161</v>
      </c>
      <c r="E261" s="180" t="s">
        <v>2053</v>
      </c>
      <c r="F261" s="181" t="s">
        <v>2054</v>
      </c>
      <c r="G261" s="182" t="s">
        <v>164</v>
      </c>
      <c r="H261" s="183">
        <v>20.88</v>
      </c>
      <c r="I261" s="184"/>
      <c r="J261" s="185">
        <f>ROUND(I261*H261,2)</f>
        <v>0</v>
      </c>
      <c r="K261" s="181" t="s">
        <v>165</v>
      </c>
      <c r="L261" s="40"/>
      <c r="M261" s="186" t="s">
        <v>19</v>
      </c>
      <c r="N261" s="187" t="s">
        <v>39</v>
      </c>
      <c r="O261" s="65"/>
      <c r="P261" s="188">
        <f>O261*H261</f>
        <v>0</v>
      </c>
      <c r="Q261" s="188">
        <v>0</v>
      </c>
      <c r="R261" s="188">
        <f>Q261*H261</f>
        <v>0</v>
      </c>
      <c r="S261" s="188">
        <v>2.7199999999999998E-2</v>
      </c>
      <c r="T261" s="189">
        <f>S261*H261</f>
        <v>0.567936</v>
      </c>
      <c r="U261" s="35"/>
      <c r="V261" s="35"/>
      <c r="W261" s="35"/>
      <c r="X261" s="35"/>
      <c r="Y261" s="35"/>
      <c r="Z261" s="35"/>
      <c r="AA261" s="35"/>
      <c r="AB261" s="35"/>
      <c r="AC261" s="35"/>
      <c r="AD261" s="35"/>
      <c r="AE261" s="35"/>
      <c r="AR261" s="190" t="s">
        <v>249</v>
      </c>
      <c r="AT261" s="190" t="s">
        <v>161</v>
      </c>
      <c r="AU261" s="190" t="s">
        <v>77</v>
      </c>
      <c r="AY261" s="18" t="s">
        <v>159</v>
      </c>
      <c r="BE261" s="191">
        <f>IF(N261="základní",J261,0)</f>
        <v>0</v>
      </c>
      <c r="BF261" s="191">
        <f>IF(N261="snížená",J261,0)</f>
        <v>0</v>
      </c>
      <c r="BG261" s="191">
        <f>IF(N261="zákl. přenesená",J261,0)</f>
        <v>0</v>
      </c>
      <c r="BH261" s="191">
        <f>IF(N261="sníž. přenesená",J261,0)</f>
        <v>0</v>
      </c>
      <c r="BI261" s="191">
        <f>IF(N261="nulová",J261,0)</f>
        <v>0</v>
      </c>
      <c r="BJ261" s="18" t="s">
        <v>75</v>
      </c>
      <c r="BK261" s="191">
        <f>ROUND(I261*H261,2)</f>
        <v>0</v>
      </c>
      <c r="BL261" s="18" t="s">
        <v>249</v>
      </c>
      <c r="BM261" s="190" t="s">
        <v>2055</v>
      </c>
    </row>
    <row r="262" spans="1:65" s="13" customFormat="1" ht="11.25">
      <c r="B262" s="192"/>
      <c r="C262" s="193"/>
      <c r="D262" s="194" t="s">
        <v>168</v>
      </c>
      <c r="E262" s="195" t="s">
        <v>19</v>
      </c>
      <c r="F262" s="196" t="s">
        <v>2056</v>
      </c>
      <c r="G262" s="193"/>
      <c r="H262" s="197">
        <v>12.24</v>
      </c>
      <c r="I262" s="198"/>
      <c r="J262" s="193"/>
      <c r="K262" s="193"/>
      <c r="L262" s="199"/>
      <c r="M262" s="200"/>
      <c r="N262" s="201"/>
      <c r="O262" s="201"/>
      <c r="P262" s="201"/>
      <c r="Q262" s="201"/>
      <c r="R262" s="201"/>
      <c r="S262" s="201"/>
      <c r="T262" s="202"/>
      <c r="AT262" s="203" t="s">
        <v>168</v>
      </c>
      <c r="AU262" s="203" t="s">
        <v>77</v>
      </c>
      <c r="AV262" s="13" t="s">
        <v>77</v>
      </c>
      <c r="AW262" s="13" t="s">
        <v>30</v>
      </c>
      <c r="AX262" s="13" t="s">
        <v>68</v>
      </c>
      <c r="AY262" s="203" t="s">
        <v>159</v>
      </c>
    </row>
    <row r="263" spans="1:65" s="13" customFormat="1" ht="11.25">
      <c r="B263" s="192"/>
      <c r="C263" s="193"/>
      <c r="D263" s="194" t="s">
        <v>168</v>
      </c>
      <c r="E263" s="195" t="s">
        <v>19</v>
      </c>
      <c r="F263" s="196" t="s">
        <v>2057</v>
      </c>
      <c r="G263" s="193"/>
      <c r="H263" s="197">
        <v>8.64</v>
      </c>
      <c r="I263" s="198"/>
      <c r="J263" s="193"/>
      <c r="K263" s="193"/>
      <c r="L263" s="199"/>
      <c r="M263" s="200"/>
      <c r="N263" s="201"/>
      <c r="O263" s="201"/>
      <c r="P263" s="201"/>
      <c r="Q263" s="201"/>
      <c r="R263" s="201"/>
      <c r="S263" s="201"/>
      <c r="T263" s="202"/>
      <c r="AT263" s="203" t="s">
        <v>168</v>
      </c>
      <c r="AU263" s="203" t="s">
        <v>77</v>
      </c>
      <c r="AV263" s="13" t="s">
        <v>77</v>
      </c>
      <c r="AW263" s="13" t="s">
        <v>30</v>
      </c>
      <c r="AX263" s="13" t="s">
        <v>68</v>
      </c>
      <c r="AY263" s="203" t="s">
        <v>159</v>
      </c>
    </row>
    <row r="264" spans="1:65" s="14" customFormat="1" ht="11.25">
      <c r="B264" s="204"/>
      <c r="C264" s="205"/>
      <c r="D264" s="194" t="s">
        <v>168</v>
      </c>
      <c r="E264" s="206" t="s">
        <v>19</v>
      </c>
      <c r="F264" s="207" t="s">
        <v>171</v>
      </c>
      <c r="G264" s="205"/>
      <c r="H264" s="208">
        <v>20.88</v>
      </c>
      <c r="I264" s="209"/>
      <c r="J264" s="205"/>
      <c r="K264" s="205"/>
      <c r="L264" s="210"/>
      <c r="M264" s="211"/>
      <c r="N264" s="212"/>
      <c r="O264" s="212"/>
      <c r="P264" s="212"/>
      <c r="Q264" s="212"/>
      <c r="R264" s="212"/>
      <c r="S264" s="212"/>
      <c r="T264" s="213"/>
      <c r="AT264" s="214" t="s">
        <v>168</v>
      </c>
      <c r="AU264" s="214" t="s">
        <v>77</v>
      </c>
      <c r="AV264" s="14" t="s">
        <v>166</v>
      </c>
      <c r="AW264" s="14" t="s">
        <v>30</v>
      </c>
      <c r="AX264" s="14" t="s">
        <v>75</v>
      </c>
      <c r="AY264" s="214" t="s">
        <v>159</v>
      </c>
    </row>
    <row r="265" spans="1:65" s="2" customFormat="1" ht="36">
      <c r="A265" s="35"/>
      <c r="B265" s="36"/>
      <c r="C265" s="179" t="s">
        <v>579</v>
      </c>
      <c r="D265" s="179" t="s">
        <v>161</v>
      </c>
      <c r="E265" s="180" t="s">
        <v>2058</v>
      </c>
      <c r="F265" s="181" t="s">
        <v>2059</v>
      </c>
      <c r="G265" s="182" t="s">
        <v>164</v>
      </c>
      <c r="H265" s="183">
        <v>27.4</v>
      </c>
      <c r="I265" s="184"/>
      <c r="J265" s="185">
        <f>ROUND(I265*H265,2)</f>
        <v>0</v>
      </c>
      <c r="K265" s="181" t="s">
        <v>165</v>
      </c>
      <c r="L265" s="40"/>
      <c r="M265" s="186" t="s">
        <v>19</v>
      </c>
      <c r="N265" s="187" t="s">
        <v>39</v>
      </c>
      <c r="O265" s="65"/>
      <c r="P265" s="188">
        <f>O265*H265</f>
        <v>0</v>
      </c>
      <c r="Q265" s="188">
        <v>8.9999999999999993E-3</v>
      </c>
      <c r="R265" s="188">
        <f>Q265*H265</f>
        <v>0.24659999999999996</v>
      </c>
      <c r="S265" s="188">
        <v>0</v>
      </c>
      <c r="T265" s="189">
        <f>S265*H265</f>
        <v>0</v>
      </c>
      <c r="U265" s="35"/>
      <c r="V265" s="35"/>
      <c r="W265" s="35"/>
      <c r="X265" s="35"/>
      <c r="Y265" s="35"/>
      <c r="Z265" s="35"/>
      <c r="AA265" s="35"/>
      <c r="AB265" s="35"/>
      <c r="AC265" s="35"/>
      <c r="AD265" s="35"/>
      <c r="AE265" s="35"/>
      <c r="AR265" s="190" t="s">
        <v>249</v>
      </c>
      <c r="AT265" s="190" t="s">
        <v>161</v>
      </c>
      <c r="AU265" s="190" t="s">
        <v>77</v>
      </c>
      <c r="AY265" s="18" t="s">
        <v>159</v>
      </c>
      <c r="BE265" s="191">
        <f>IF(N265="základní",J265,0)</f>
        <v>0</v>
      </c>
      <c r="BF265" s="191">
        <f>IF(N265="snížená",J265,0)</f>
        <v>0</v>
      </c>
      <c r="BG265" s="191">
        <f>IF(N265="zákl. přenesená",J265,0)</f>
        <v>0</v>
      </c>
      <c r="BH265" s="191">
        <f>IF(N265="sníž. přenesená",J265,0)</f>
        <v>0</v>
      </c>
      <c r="BI265" s="191">
        <f>IF(N265="nulová",J265,0)</f>
        <v>0</v>
      </c>
      <c r="BJ265" s="18" t="s">
        <v>75</v>
      </c>
      <c r="BK265" s="191">
        <f>ROUND(I265*H265,2)</f>
        <v>0</v>
      </c>
      <c r="BL265" s="18" t="s">
        <v>249</v>
      </c>
      <c r="BM265" s="190" t="s">
        <v>2060</v>
      </c>
    </row>
    <row r="266" spans="1:65" s="13" customFormat="1" ht="11.25">
      <c r="B266" s="192"/>
      <c r="C266" s="193"/>
      <c r="D266" s="194" t="s">
        <v>168</v>
      </c>
      <c r="E266" s="195" t="s">
        <v>19</v>
      </c>
      <c r="F266" s="196" t="s">
        <v>2045</v>
      </c>
      <c r="G266" s="193"/>
      <c r="H266" s="197">
        <v>17.8</v>
      </c>
      <c r="I266" s="198"/>
      <c r="J266" s="193"/>
      <c r="K266" s="193"/>
      <c r="L266" s="199"/>
      <c r="M266" s="200"/>
      <c r="N266" s="201"/>
      <c r="O266" s="201"/>
      <c r="P266" s="201"/>
      <c r="Q266" s="201"/>
      <c r="R266" s="201"/>
      <c r="S266" s="201"/>
      <c r="T266" s="202"/>
      <c r="AT266" s="203" t="s">
        <v>168</v>
      </c>
      <c r="AU266" s="203" t="s">
        <v>77</v>
      </c>
      <c r="AV266" s="13" t="s">
        <v>77</v>
      </c>
      <c r="AW266" s="13" t="s">
        <v>30</v>
      </c>
      <c r="AX266" s="13" t="s">
        <v>68</v>
      </c>
      <c r="AY266" s="203" t="s">
        <v>159</v>
      </c>
    </row>
    <row r="267" spans="1:65" s="13" customFormat="1" ht="11.25">
      <c r="B267" s="192"/>
      <c r="C267" s="193"/>
      <c r="D267" s="194" t="s">
        <v>168</v>
      </c>
      <c r="E267" s="195" t="s">
        <v>19</v>
      </c>
      <c r="F267" s="196" t="s">
        <v>2046</v>
      </c>
      <c r="G267" s="193"/>
      <c r="H267" s="197">
        <v>9.6</v>
      </c>
      <c r="I267" s="198"/>
      <c r="J267" s="193"/>
      <c r="K267" s="193"/>
      <c r="L267" s="199"/>
      <c r="M267" s="200"/>
      <c r="N267" s="201"/>
      <c r="O267" s="201"/>
      <c r="P267" s="201"/>
      <c r="Q267" s="201"/>
      <c r="R267" s="201"/>
      <c r="S267" s="201"/>
      <c r="T267" s="202"/>
      <c r="AT267" s="203" t="s">
        <v>168</v>
      </c>
      <c r="AU267" s="203" t="s">
        <v>77</v>
      </c>
      <c r="AV267" s="13" t="s">
        <v>77</v>
      </c>
      <c r="AW267" s="13" t="s">
        <v>30</v>
      </c>
      <c r="AX267" s="13" t="s">
        <v>68</v>
      </c>
      <c r="AY267" s="203" t="s">
        <v>159</v>
      </c>
    </row>
    <row r="268" spans="1:65" s="14" customFormat="1" ht="11.25">
      <c r="B268" s="204"/>
      <c r="C268" s="205"/>
      <c r="D268" s="194" t="s">
        <v>168</v>
      </c>
      <c r="E268" s="206" t="s">
        <v>19</v>
      </c>
      <c r="F268" s="207" t="s">
        <v>171</v>
      </c>
      <c r="G268" s="205"/>
      <c r="H268" s="208">
        <v>27.4</v>
      </c>
      <c r="I268" s="209"/>
      <c r="J268" s="205"/>
      <c r="K268" s="205"/>
      <c r="L268" s="210"/>
      <c r="M268" s="211"/>
      <c r="N268" s="212"/>
      <c r="O268" s="212"/>
      <c r="P268" s="212"/>
      <c r="Q268" s="212"/>
      <c r="R268" s="212"/>
      <c r="S268" s="212"/>
      <c r="T268" s="213"/>
      <c r="AT268" s="214" t="s">
        <v>168</v>
      </c>
      <c r="AU268" s="214" t="s">
        <v>77</v>
      </c>
      <c r="AV268" s="14" t="s">
        <v>166</v>
      </c>
      <c r="AW268" s="14" t="s">
        <v>30</v>
      </c>
      <c r="AX268" s="14" t="s">
        <v>75</v>
      </c>
      <c r="AY268" s="214" t="s">
        <v>159</v>
      </c>
    </row>
    <row r="269" spans="1:65" s="2" customFormat="1" ht="24">
      <c r="A269" s="35"/>
      <c r="B269" s="36"/>
      <c r="C269" s="215" t="s">
        <v>583</v>
      </c>
      <c r="D269" s="215" t="s">
        <v>196</v>
      </c>
      <c r="E269" s="216" t="s">
        <v>2061</v>
      </c>
      <c r="F269" s="217" t="s">
        <v>2062</v>
      </c>
      <c r="G269" s="218" t="s">
        <v>164</v>
      </c>
      <c r="H269" s="219">
        <v>31.51</v>
      </c>
      <c r="I269" s="220"/>
      <c r="J269" s="221">
        <f>ROUND(I269*H269,2)</f>
        <v>0</v>
      </c>
      <c r="K269" s="217" t="s">
        <v>165</v>
      </c>
      <c r="L269" s="222"/>
      <c r="M269" s="223" t="s">
        <v>19</v>
      </c>
      <c r="N269" s="224" t="s">
        <v>39</v>
      </c>
      <c r="O269" s="65"/>
      <c r="P269" s="188">
        <f>O269*H269</f>
        <v>0</v>
      </c>
      <c r="Q269" s="188">
        <v>0.02</v>
      </c>
      <c r="R269" s="188">
        <f>Q269*H269</f>
        <v>0.63020000000000009</v>
      </c>
      <c r="S269" s="188">
        <v>0</v>
      </c>
      <c r="T269" s="189">
        <f>S269*H269</f>
        <v>0</v>
      </c>
      <c r="U269" s="35"/>
      <c r="V269" s="35"/>
      <c r="W269" s="35"/>
      <c r="X269" s="35"/>
      <c r="Y269" s="35"/>
      <c r="Z269" s="35"/>
      <c r="AA269" s="35"/>
      <c r="AB269" s="35"/>
      <c r="AC269" s="35"/>
      <c r="AD269" s="35"/>
      <c r="AE269" s="35"/>
      <c r="AR269" s="190" t="s">
        <v>356</v>
      </c>
      <c r="AT269" s="190" t="s">
        <v>196</v>
      </c>
      <c r="AU269" s="190" t="s">
        <v>77</v>
      </c>
      <c r="AY269" s="18" t="s">
        <v>159</v>
      </c>
      <c r="BE269" s="191">
        <f>IF(N269="základní",J269,0)</f>
        <v>0</v>
      </c>
      <c r="BF269" s="191">
        <f>IF(N269="snížená",J269,0)</f>
        <v>0</v>
      </c>
      <c r="BG269" s="191">
        <f>IF(N269="zákl. přenesená",J269,0)</f>
        <v>0</v>
      </c>
      <c r="BH269" s="191">
        <f>IF(N269="sníž. přenesená",J269,0)</f>
        <v>0</v>
      </c>
      <c r="BI269" s="191">
        <f>IF(N269="nulová",J269,0)</f>
        <v>0</v>
      </c>
      <c r="BJ269" s="18" t="s">
        <v>75</v>
      </c>
      <c r="BK269" s="191">
        <f>ROUND(I269*H269,2)</f>
        <v>0</v>
      </c>
      <c r="BL269" s="18" t="s">
        <v>249</v>
      </c>
      <c r="BM269" s="190" t="s">
        <v>2063</v>
      </c>
    </row>
    <row r="270" spans="1:65" s="13" customFormat="1" ht="11.25">
      <c r="B270" s="192"/>
      <c r="C270" s="193"/>
      <c r="D270" s="194" t="s">
        <v>168</v>
      </c>
      <c r="E270" s="193"/>
      <c r="F270" s="196" t="s">
        <v>2064</v>
      </c>
      <c r="G270" s="193"/>
      <c r="H270" s="197">
        <v>31.51</v>
      </c>
      <c r="I270" s="198"/>
      <c r="J270" s="193"/>
      <c r="K270" s="193"/>
      <c r="L270" s="199"/>
      <c r="M270" s="200"/>
      <c r="N270" s="201"/>
      <c r="O270" s="201"/>
      <c r="P270" s="201"/>
      <c r="Q270" s="201"/>
      <c r="R270" s="201"/>
      <c r="S270" s="201"/>
      <c r="T270" s="202"/>
      <c r="AT270" s="203" t="s">
        <v>168</v>
      </c>
      <c r="AU270" s="203" t="s">
        <v>77</v>
      </c>
      <c r="AV270" s="13" t="s">
        <v>77</v>
      </c>
      <c r="AW270" s="13" t="s">
        <v>4</v>
      </c>
      <c r="AX270" s="13" t="s">
        <v>75</v>
      </c>
      <c r="AY270" s="203" t="s">
        <v>159</v>
      </c>
    </row>
    <row r="271" spans="1:65" s="2" customFormat="1" ht="44.25" customHeight="1">
      <c r="A271" s="35"/>
      <c r="B271" s="36"/>
      <c r="C271" s="179" t="s">
        <v>589</v>
      </c>
      <c r="D271" s="179" t="s">
        <v>161</v>
      </c>
      <c r="E271" s="180" t="s">
        <v>2065</v>
      </c>
      <c r="F271" s="181" t="s">
        <v>2066</v>
      </c>
      <c r="G271" s="182" t="s">
        <v>164</v>
      </c>
      <c r="H271" s="183">
        <v>1.47</v>
      </c>
      <c r="I271" s="184"/>
      <c r="J271" s="185">
        <f>ROUND(I271*H271,2)</f>
        <v>0</v>
      </c>
      <c r="K271" s="181" t="s">
        <v>165</v>
      </c>
      <c r="L271" s="40"/>
      <c r="M271" s="186" t="s">
        <v>19</v>
      </c>
      <c r="N271" s="187" t="s">
        <v>39</v>
      </c>
      <c r="O271" s="65"/>
      <c r="P271" s="188">
        <f>O271*H271</f>
        <v>0</v>
      </c>
      <c r="Q271" s="188">
        <v>6.0499999999999998E-3</v>
      </c>
      <c r="R271" s="188">
        <f>Q271*H271</f>
        <v>8.8935000000000004E-3</v>
      </c>
      <c r="S271" s="188">
        <v>0</v>
      </c>
      <c r="T271" s="189">
        <f>S271*H271</f>
        <v>0</v>
      </c>
      <c r="U271" s="35"/>
      <c r="V271" s="35"/>
      <c r="W271" s="35"/>
      <c r="X271" s="35"/>
      <c r="Y271" s="35"/>
      <c r="Z271" s="35"/>
      <c r="AA271" s="35"/>
      <c r="AB271" s="35"/>
      <c r="AC271" s="35"/>
      <c r="AD271" s="35"/>
      <c r="AE271" s="35"/>
      <c r="AR271" s="190" t="s">
        <v>249</v>
      </c>
      <c r="AT271" s="190" t="s">
        <v>161</v>
      </c>
      <c r="AU271" s="190" t="s">
        <v>77</v>
      </c>
      <c r="AY271" s="18" t="s">
        <v>159</v>
      </c>
      <c r="BE271" s="191">
        <f>IF(N271="základní",J271,0)</f>
        <v>0</v>
      </c>
      <c r="BF271" s="191">
        <f>IF(N271="snížená",J271,0)</f>
        <v>0</v>
      </c>
      <c r="BG271" s="191">
        <f>IF(N271="zákl. přenesená",J271,0)</f>
        <v>0</v>
      </c>
      <c r="BH271" s="191">
        <f>IF(N271="sníž. přenesená",J271,0)</f>
        <v>0</v>
      </c>
      <c r="BI271" s="191">
        <f>IF(N271="nulová",J271,0)</f>
        <v>0</v>
      </c>
      <c r="BJ271" s="18" t="s">
        <v>75</v>
      </c>
      <c r="BK271" s="191">
        <f>ROUND(I271*H271,2)</f>
        <v>0</v>
      </c>
      <c r="BL271" s="18" t="s">
        <v>249</v>
      </c>
      <c r="BM271" s="190" t="s">
        <v>2067</v>
      </c>
    </row>
    <row r="272" spans="1:65" s="13" customFormat="1" ht="11.25">
      <c r="B272" s="192"/>
      <c r="C272" s="193"/>
      <c r="D272" s="194" t="s">
        <v>168</v>
      </c>
      <c r="E272" s="195" t="s">
        <v>19</v>
      </c>
      <c r="F272" s="196" t="s">
        <v>2068</v>
      </c>
      <c r="G272" s="193"/>
      <c r="H272" s="197">
        <v>1.47</v>
      </c>
      <c r="I272" s="198"/>
      <c r="J272" s="193"/>
      <c r="K272" s="193"/>
      <c r="L272" s="199"/>
      <c r="M272" s="200"/>
      <c r="N272" s="201"/>
      <c r="O272" s="201"/>
      <c r="P272" s="201"/>
      <c r="Q272" s="201"/>
      <c r="R272" s="201"/>
      <c r="S272" s="201"/>
      <c r="T272" s="202"/>
      <c r="AT272" s="203" t="s">
        <v>168</v>
      </c>
      <c r="AU272" s="203" t="s">
        <v>77</v>
      </c>
      <c r="AV272" s="13" t="s">
        <v>77</v>
      </c>
      <c r="AW272" s="13" t="s">
        <v>30</v>
      </c>
      <c r="AX272" s="13" t="s">
        <v>75</v>
      </c>
      <c r="AY272" s="203" t="s">
        <v>159</v>
      </c>
    </row>
    <row r="273" spans="1:65" s="2" customFormat="1" ht="24">
      <c r="A273" s="35"/>
      <c r="B273" s="36"/>
      <c r="C273" s="215" t="s">
        <v>593</v>
      </c>
      <c r="D273" s="215" t="s">
        <v>196</v>
      </c>
      <c r="E273" s="216" t="s">
        <v>2069</v>
      </c>
      <c r="F273" s="217" t="s">
        <v>2070</v>
      </c>
      <c r="G273" s="218" t="s">
        <v>164</v>
      </c>
      <c r="H273" s="219">
        <v>1.617</v>
      </c>
      <c r="I273" s="220"/>
      <c r="J273" s="221">
        <f>ROUND(I273*H273,2)</f>
        <v>0</v>
      </c>
      <c r="K273" s="217" t="s">
        <v>165</v>
      </c>
      <c r="L273" s="222"/>
      <c r="M273" s="223" t="s">
        <v>19</v>
      </c>
      <c r="N273" s="224" t="s">
        <v>39</v>
      </c>
      <c r="O273" s="65"/>
      <c r="P273" s="188">
        <f>O273*H273</f>
        <v>0</v>
      </c>
      <c r="Q273" s="188">
        <v>1.0300000000000001E-3</v>
      </c>
      <c r="R273" s="188">
        <f>Q273*H273</f>
        <v>1.6655100000000003E-3</v>
      </c>
      <c r="S273" s="188">
        <v>0</v>
      </c>
      <c r="T273" s="189">
        <f>S273*H273</f>
        <v>0</v>
      </c>
      <c r="U273" s="35"/>
      <c r="V273" s="35"/>
      <c r="W273" s="35"/>
      <c r="X273" s="35"/>
      <c r="Y273" s="35"/>
      <c r="Z273" s="35"/>
      <c r="AA273" s="35"/>
      <c r="AB273" s="35"/>
      <c r="AC273" s="35"/>
      <c r="AD273" s="35"/>
      <c r="AE273" s="35"/>
      <c r="AR273" s="190" t="s">
        <v>356</v>
      </c>
      <c r="AT273" s="190" t="s">
        <v>196</v>
      </c>
      <c r="AU273" s="190" t="s">
        <v>77</v>
      </c>
      <c r="AY273" s="18" t="s">
        <v>159</v>
      </c>
      <c r="BE273" s="191">
        <f>IF(N273="základní",J273,0)</f>
        <v>0</v>
      </c>
      <c r="BF273" s="191">
        <f>IF(N273="snížená",J273,0)</f>
        <v>0</v>
      </c>
      <c r="BG273" s="191">
        <f>IF(N273="zákl. přenesená",J273,0)</f>
        <v>0</v>
      </c>
      <c r="BH273" s="191">
        <f>IF(N273="sníž. přenesená",J273,0)</f>
        <v>0</v>
      </c>
      <c r="BI273" s="191">
        <f>IF(N273="nulová",J273,0)</f>
        <v>0</v>
      </c>
      <c r="BJ273" s="18" t="s">
        <v>75</v>
      </c>
      <c r="BK273" s="191">
        <f>ROUND(I273*H273,2)</f>
        <v>0</v>
      </c>
      <c r="BL273" s="18" t="s">
        <v>249</v>
      </c>
      <c r="BM273" s="190" t="s">
        <v>2071</v>
      </c>
    </row>
    <row r="274" spans="1:65" s="13" customFormat="1" ht="11.25">
      <c r="B274" s="192"/>
      <c r="C274" s="193"/>
      <c r="D274" s="194" t="s">
        <v>168</v>
      </c>
      <c r="E274" s="193"/>
      <c r="F274" s="196" t="s">
        <v>2072</v>
      </c>
      <c r="G274" s="193"/>
      <c r="H274" s="197">
        <v>1.617</v>
      </c>
      <c r="I274" s="198"/>
      <c r="J274" s="193"/>
      <c r="K274" s="193"/>
      <c r="L274" s="199"/>
      <c r="M274" s="200"/>
      <c r="N274" s="201"/>
      <c r="O274" s="201"/>
      <c r="P274" s="201"/>
      <c r="Q274" s="201"/>
      <c r="R274" s="201"/>
      <c r="S274" s="201"/>
      <c r="T274" s="202"/>
      <c r="AT274" s="203" t="s">
        <v>168</v>
      </c>
      <c r="AU274" s="203" t="s">
        <v>77</v>
      </c>
      <c r="AV274" s="13" t="s">
        <v>77</v>
      </c>
      <c r="AW274" s="13" t="s">
        <v>4</v>
      </c>
      <c r="AX274" s="13" t="s">
        <v>75</v>
      </c>
      <c r="AY274" s="203" t="s">
        <v>159</v>
      </c>
    </row>
    <row r="275" spans="1:65" s="2" customFormat="1" ht="48">
      <c r="A275" s="35"/>
      <c r="B275" s="36"/>
      <c r="C275" s="179" t="s">
        <v>598</v>
      </c>
      <c r="D275" s="179" t="s">
        <v>161</v>
      </c>
      <c r="E275" s="180" t="s">
        <v>932</v>
      </c>
      <c r="F275" s="181" t="s">
        <v>933</v>
      </c>
      <c r="G275" s="182" t="s">
        <v>199</v>
      </c>
      <c r="H275" s="183">
        <v>1.0629999999999999</v>
      </c>
      <c r="I275" s="184"/>
      <c r="J275" s="185">
        <f>ROUND(I275*H275,2)</f>
        <v>0</v>
      </c>
      <c r="K275" s="181" t="s">
        <v>165</v>
      </c>
      <c r="L275" s="40"/>
      <c r="M275" s="186" t="s">
        <v>19</v>
      </c>
      <c r="N275" s="187" t="s">
        <v>39</v>
      </c>
      <c r="O275" s="65"/>
      <c r="P275" s="188">
        <f>O275*H275</f>
        <v>0</v>
      </c>
      <c r="Q275" s="188">
        <v>0</v>
      </c>
      <c r="R275" s="188">
        <f>Q275*H275</f>
        <v>0</v>
      </c>
      <c r="S275" s="188">
        <v>0</v>
      </c>
      <c r="T275" s="189">
        <f>S275*H275</f>
        <v>0</v>
      </c>
      <c r="U275" s="35"/>
      <c r="V275" s="35"/>
      <c r="W275" s="35"/>
      <c r="X275" s="35"/>
      <c r="Y275" s="35"/>
      <c r="Z275" s="35"/>
      <c r="AA275" s="35"/>
      <c r="AB275" s="35"/>
      <c r="AC275" s="35"/>
      <c r="AD275" s="35"/>
      <c r="AE275" s="35"/>
      <c r="AR275" s="190" t="s">
        <v>249</v>
      </c>
      <c r="AT275" s="190" t="s">
        <v>161</v>
      </c>
      <c r="AU275" s="190" t="s">
        <v>77</v>
      </c>
      <c r="AY275" s="18" t="s">
        <v>159</v>
      </c>
      <c r="BE275" s="191">
        <f>IF(N275="základní",J275,0)</f>
        <v>0</v>
      </c>
      <c r="BF275" s="191">
        <f>IF(N275="snížená",J275,0)</f>
        <v>0</v>
      </c>
      <c r="BG275" s="191">
        <f>IF(N275="zákl. přenesená",J275,0)</f>
        <v>0</v>
      </c>
      <c r="BH275" s="191">
        <f>IF(N275="sníž. přenesená",J275,0)</f>
        <v>0</v>
      </c>
      <c r="BI275" s="191">
        <f>IF(N275="nulová",J275,0)</f>
        <v>0</v>
      </c>
      <c r="BJ275" s="18" t="s">
        <v>75</v>
      </c>
      <c r="BK275" s="191">
        <f>ROUND(I275*H275,2)</f>
        <v>0</v>
      </c>
      <c r="BL275" s="18" t="s">
        <v>249</v>
      </c>
      <c r="BM275" s="190" t="s">
        <v>2073</v>
      </c>
    </row>
    <row r="276" spans="1:65" s="2" customFormat="1" ht="48">
      <c r="A276" s="35"/>
      <c r="B276" s="36"/>
      <c r="C276" s="179" t="s">
        <v>602</v>
      </c>
      <c r="D276" s="179" t="s">
        <v>161</v>
      </c>
      <c r="E276" s="180" t="s">
        <v>2074</v>
      </c>
      <c r="F276" s="181" t="s">
        <v>2075</v>
      </c>
      <c r="G276" s="182" t="s">
        <v>199</v>
      </c>
      <c r="H276" s="183">
        <v>1.0629999999999999</v>
      </c>
      <c r="I276" s="184"/>
      <c r="J276" s="185">
        <f>ROUND(I276*H276,2)</f>
        <v>0</v>
      </c>
      <c r="K276" s="181" t="s">
        <v>165</v>
      </c>
      <c r="L276" s="40"/>
      <c r="M276" s="186" t="s">
        <v>19</v>
      </c>
      <c r="N276" s="187" t="s">
        <v>39</v>
      </c>
      <c r="O276" s="65"/>
      <c r="P276" s="188">
        <f>O276*H276</f>
        <v>0</v>
      </c>
      <c r="Q276" s="188">
        <v>0</v>
      </c>
      <c r="R276" s="188">
        <f>Q276*H276</f>
        <v>0</v>
      </c>
      <c r="S276" s="188">
        <v>0</v>
      </c>
      <c r="T276" s="189">
        <f>S276*H276</f>
        <v>0</v>
      </c>
      <c r="U276" s="35"/>
      <c r="V276" s="35"/>
      <c r="W276" s="35"/>
      <c r="X276" s="35"/>
      <c r="Y276" s="35"/>
      <c r="Z276" s="35"/>
      <c r="AA276" s="35"/>
      <c r="AB276" s="35"/>
      <c r="AC276" s="35"/>
      <c r="AD276" s="35"/>
      <c r="AE276" s="35"/>
      <c r="AR276" s="190" t="s">
        <v>249</v>
      </c>
      <c r="AT276" s="190" t="s">
        <v>161</v>
      </c>
      <c r="AU276" s="190" t="s">
        <v>77</v>
      </c>
      <c r="AY276" s="18" t="s">
        <v>159</v>
      </c>
      <c r="BE276" s="191">
        <f>IF(N276="základní",J276,0)</f>
        <v>0</v>
      </c>
      <c r="BF276" s="191">
        <f>IF(N276="snížená",J276,0)</f>
        <v>0</v>
      </c>
      <c r="BG276" s="191">
        <f>IF(N276="zákl. přenesená",J276,0)</f>
        <v>0</v>
      </c>
      <c r="BH276" s="191">
        <f>IF(N276="sníž. přenesená",J276,0)</f>
        <v>0</v>
      </c>
      <c r="BI276" s="191">
        <f>IF(N276="nulová",J276,0)</f>
        <v>0</v>
      </c>
      <c r="BJ276" s="18" t="s">
        <v>75</v>
      </c>
      <c r="BK276" s="191">
        <f>ROUND(I276*H276,2)</f>
        <v>0</v>
      </c>
      <c r="BL276" s="18" t="s">
        <v>249</v>
      </c>
      <c r="BM276" s="190" t="s">
        <v>2076</v>
      </c>
    </row>
    <row r="277" spans="1:65" s="12" customFormat="1" ht="22.9" customHeight="1">
      <c r="B277" s="163"/>
      <c r="C277" s="164"/>
      <c r="D277" s="165" t="s">
        <v>67</v>
      </c>
      <c r="E277" s="177" t="s">
        <v>1455</v>
      </c>
      <c r="F277" s="177" t="s">
        <v>2077</v>
      </c>
      <c r="G277" s="164"/>
      <c r="H277" s="164"/>
      <c r="I277" s="167"/>
      <c r="J277" s="178">
        <f>BK277</f>
        <v>0</v>
      </c>
      <c r="K277" s="164"/>
      <c r="L277" s="169"/>
      <c r="M277" s="170"/>
      <c r="N277" s="171"/>
      <c r="O277" s="171"/>
      <c r="P277" s="172">
        <f>SUM(P278:P314)</f>
        <v>0</v>
      </c>
      <c r="Q277" s="171"/>
      <c r="R277" s="172">
        <f>SUM(R278:R314)</f>
        <v>0.45452999999999999</v>
      </c>
      <c r="S277" s="171"/>
      <c r="T277" s="173">
        <f>SUM(T278:T314)</f>
        <v>9.6348000000000003E-2</v>
      </c>
      <c r="AR277" s="174" t="s">
        <v>77</v>
      </c>
      <c r="AT277" s="175" t="s">
        <v>67</v>
      </c>
      <c r="AU277" s="175" t="s">
        <v>75</v>
      </c>
      <c r="AY277" s="174" t="s">
        <v>159</v>
      </c>
      <c r="BK277" s="176">
        <f>SUM(BK278:BK314)</f>
        <v>0</v>
      </c>
    </row>
    <row r="278" spans="1:65" s="2" customFormat="1" ht="16.5" customHeight="1">
      <c r="A278" s="35"/>
      <c r="B278" s="36"/>
      <c r="C278" s="179" t="s">
        <v>606</v>
      </c>
      <c r="D278" s="179" t="s">
        <v>161</v>
      </c>
      <c r="E278" s="180" t="s">
        <v>2078</v>
      </c>
      <c r="F278" s="181" t="s">
        <v>2079</v>
      </c>
      <c r="G278" s="182" t="s">
        <v>164</v>
      </c>
      <c r="H278" s="183">
        <v>310.8</v>
      </c>
      <c r="I278" s="184"/>
      <c r="J278" s="185">
        <f>ROUND(I278*H278,2)</f>
        <v>0</v>
      </c>
      <c r="K278" s="181" t="s">
        <v>165</v>
      </c>
      <c r="L278" s="40"/>
      <c r="M278" s="186" t="s">
        <v>19</v>
      </c>
      <c r="N278" s="187" t="s">
        <v>39</v>
      </c>
      <c r="O278" s="65"/>
      <c r="P278" s="188">
        <f>O278*H278</f>
        <v>0</v>
      </c>
      <c r="Q278" s="188">
        <v>1E-3</v>
      </c>
      <c r="R278" s="188">
        <f>Q278*H278</f>
        <v>0.31080000000000002</v>
      </c>
      <c r="S278" s="188">
        <v>3.1E-4</v>
      </c>
      <c r="T278" s="189">
        <f>S278*H278</f>
        <v>9.6348000000000003E-2</v>
      </c>
      <c r="U278" s="35"/>
      <c r="V278" s="35"/>
      <c r="W278" s="35"/>
      <c r="X278" s="35"/>
      <c r="Y278" s="35"/>
      <c r="Z278" s="35"/>
      <c r="AA278" s="35"/>
      <c r="AB278" s="35"/>
      <c r="AC278" s="35"/>
      <c r="AD278" s="35"/>
      <c r="AE278" s="35"/>
      <c r="AR278" s="190" t="s">
        <v>249</v>
      </c>
      <c r="AT278" s="190" t="s">
        <v>161</v>
      </c>
      <c r="AU278" s="190" t="s">
        <v>77</v>
      </c>
      <c r="AY278" s="18" t="s">
        <v>159</v>
      </c>
      <c r="BE278" s="191">
        <f>IF(N278="základní",J278,0)</f>
        <v>0</v>
      </c>
      <c r="BF278" s="191">
        <f>IF(N278="snížená",J278,0)</f>
        <v>0</v>
      </c>
      <c r="BG278" s="191">
        <f>IF(N278="zákl. přenesená",J278,0)</f>
        <v>0</v>
      </c>
      <c r="BH278" s="191">
        <f>IF(N278="sníž. přenesená",J278,0)</f>
        <v>0</v>
      </c>
      <c r="BI278" s="191">
        <f>IF(N278="nulová",J278,0)</f>
        <v>0</v>
      </c>
      <c r="BJ278" s="18" t="s">
        <v>75</v>
      </c>
      <c r="BK278" s="191">
        <f>ROUND(I278*H278,2)</f>
        <v>0</v>
      </c>
      <c r="BL278" s="18" t="s">
        <v>249</v>
      </c>
      <c r="BM278" s="190" t="s">
        <v>2080</v>
      </c>
    </row>
    <row r="279" spans="1:65" s="15" customFormat="1" ht="11.25">
      <c r="B279" s="225"/>
      <c r="C279" s="226"/>
      <c r="D279" s="194" t="s">
        <v>168</v>
      </c>
      <c r="E279" s="227" t="s">
        <v>19</v>
      </c>
      <c r="F279" s="228" t="s">
        <v>2081</v>
      </c>
      <c r="G279" s="226"/>
      <c r="H279" s="227" t="s">
        <v>19</v>
      </c>
      <c r="I279" s="229"/>
      <c r="J279" s="226"/>
      <c r="K279" s="226"/>
      <c r="L279" s="230"/>
      <c r="M279" s="231"/>
      <c r="N279" s="232"/>
      <c r="O279" s="232"/>
      <c r="P279" s="232"/>
      <c r="Q279" s="232"/>
      <c r="R279" s="232"/>
      <c r="S279" s="232"/>
      <c r="T279" s="233"/>
      <c r="AT279" s="234" t="s">
        <v>168</v>
      </c>
      <c r="AU279" s="234" t="s">
        <v>77</v>
      </c>
      <c r="AV279" s="15" t="s">
        <v>75</v>
      </c>
      <c r="AW279" s="15" t="s">
        <v>30</v>
      </c>
      <c r="AX279" s="15" t="s">
        <v>68</v>
      </c>
      <c r="AY279" s="234" t="s">
        <v>159</v>
      </c>
    </row>
    <row r="280" spans="1:65" s="13" customFormat="1" ht="11.25">
      <c r="B280" s="192"/>
      <c r="C280" s="193"/>
      <c r="D280" s="194" t="s">
        <v>168</v>
      </c>
      <c r="E280" s="195" t="s">
        <v>19</v>
      </c>
      <c r="F280" s="196" t="s">
        <v>1860</v>
      </c>
      <c r="G280" s="193"/>
      <c r="H280" s="197">
        <v>34.5</v>
      </c>
      <c r="I280" s="198"/>
      <c r="J280" s="193"/>
      <c r="K280" s="193"/>
      <c r="L280" s="199"/>
      <c r="M280" s="200"/>
      <c r="N280" s="201"/>
      <c r="O280" s="201"/>
      <c r="P280" s="201"/>
      <c r="Q280" s="201"/>
      <c r="R280" s="201"/>
      <c r="S280" s="201"/>
      <c r="T280" s="202"/>
      <c r="AT280" s="203" t="s">
        <v>168</v>
      </c>
      <c r="AU280" s="203" t="s">
        <v>77</v>
      </c>
      <c r="AV280" s="13" t="s">
        <v>77</v>
      </c>
      <c r="AW280" s="13" t="s">
        <v>30</v>
      </c>
      <c r="AX280" s="13" t="s">
        <v>68</v>
      </c>
      <c r="AY280" s="203" t="s">
        <v>159</v>
      </c>
    </row>
    <row r="281" spans="1:65" s="13" customFormat="1" ht="11.25">
      <c r="B281" s="192"/>
      <c r="C281" s="193"/>
      <c r="D281" s="194" t="s">
        <v>168</v>
      </c>
      <c r="E281" s="195" t="s">
        <v>19</v>
      </c>
      <c r="F281" s="196" t="s">
        <v>1861</v>
      </c>
      <c r="G281" s="193"/>
      <c r="H281" s="197">
        <v>53.4</v>
      </c>
      <c r="I281" s="198"/>
      <c r="J281" s="193"/>
      <c r="K281" s="193"/>
      <c r="L281" s="199"/>
      <c r="M281" s="200"/>
      <c r="N281" s="201"/>
      <c r="O281" s="201"/>
      <c r="P281" s="201"/>
      <c r="Q281" s="201"/>
      <c r="R281" s="201"/>
      <c r="S281" s="201"/>
      <c r="T281" s="202"/>
      <c r="AT281" s="203" t="s">
        <v>168</v>
      </c>
      <c r="AU281" s="203" t="s">
        <v>77</v>
      </c>
      <c r="AV281" s="13" t="s">
        <v>77</v>
      </c>
      <c r="AW281" s="13" t="s">
        <v>30</v>
      </c>
      <c r="AX281" s="13" t="s">
        <v>68</v>
      </c>
      <c r="AY281" s="203" t="s">
        <v>159</v>
      </c>
    </row>
    <row r="282" spans="1:65" s="13" customFormat="1" ht="11.25">
      <c r="B282" s="192"/>
      <c r="C282" s="193"/>
      <c r="D282" s="194" t="s">
        <v>168</v>
      </c>
      <c r="E282" s="195" t="s">
        <v>19</v>
      </c>
      <c r="F282" s="196" t="s">
        <v>1862</v>
      </c>
      <c r="G282" s="193"/>
      <c r="H282" s="197">
        <v>41.7</v>
      </c>
      <c r="I282" s="198"/>
      <c r="J282" s="193"/>
      <c r="K282" s="193"/>
      <c r="L282" s="199"/>
      <c r="M282" s="200"/>
      <c r="N282" s="201"/>
      <c r="O282" s="201"/>
      <c r="P282" s="201"/>
      <c r="Q282" s="201"/>
      <c r="R282" s="201"/>
      <c r="S282" s="201"/>
      <c r="T282" s="202"/>
      <c r="AT282" s="203" t="s">
        <v>168</v>
      </c>
      <c r="AU282" s="203" t="s">
        <v>77</v>
      </c>
      <c r="AV282" s="13" t="s">
        <v>77</v>
      </c>
      <c r="AW282" s="13" t="s">
        <v>30</v>
      </c>
      <c r="AX282" s="13" t="s">
        <v>68</v>
      </c>
      <c r="AY282" s="203" t="s">
        <v>159</v>
      </c>
    </row>
    <row r="283" spans="1:65" s="13" customFormat="1" ht="11.25">
      <c r="B283" s="192"/>
      <c r="C283" s="193"/>
      <c r="D283" s="194" t="s">
        <v>168</v>
      </c>
      <c r="E283" s="195" t="s">
        <v>19</v>
      </c>
      <c r="F283" s="196" t="s">
        <v>1863</v>
      </c>
      <c r="G283" s="193"/>
      <c r="H283" s="197">
        <v>57</v>
      </c>
      <c r="I283" s="198"/>
      <c r="J283" s="193"/>
      <c r="K283" s="193"/>
      <c r="L283" s="199"/>
      <c r="M283" s="200"/>
      <c r="N283" s="201"/>
      <c r="O283" s="201"/>
      <c r="P283" s="201"/>
      <c r="Q283" s="201"/>
      <c r="R283" s="201"/>
      <c r="S283" s="201"/>
      <c r="T283" s="202"/>
      <c r="AT283" s="203" t="s">
        <v>168</v>
      </c>
      <c r="AU283" s="203" t="s">
        <v>77</v>
      </c>
      <c r="AV283" s="13" t="s">
        <v>77</v>
      </c>
      <c r="AW283" s="13" t="s">
        <v>30</v>
      </c>
      <c r="AX283" s="13" t="s">
        <v>68</v>
      </c>
      <c r="AY283" s="203" t="s">
        <v>159</v>
      </c>
    </row>
    <row r="284" spans="1:65" s="13" customFormat="1" ht="11.25">
      <c r="B284" s="192"/>
      <c r="C284" s="193"/>
      <c r="D284" s="194" t="s">
        <v>168</v>
      </c>
      <c r="E284" s="195" t="s">
        <v>19</v>
      </c>
      <c r="F284" s="196" t="s">
        <v>1864</v>
      </c>
      <c r="G284" s="193"/>
      <c r="H284" s="197">
        <v>48</v>
      </c>
      <c r="I284" s="198"/>
      <c r="J284" s="193"/>
      <c r="K284" s="193"/>
      <c r="L284" s="199"/>
      <c r="M284" s="200"/>
      <c r="N284" s="201"/>
      <c r="O284" s="201"/>
      <c r="P284" s="201"/>
      <c r="Q284" s="201"/>
      <c r="R284" s="201"/>
      <c r="S284" s="201"/>
      <c r="T284" s="202"/>
      <c r="AT284" s="203" t="s">
        <v>168</v>
      </c>
      <c r="AU284" s="203" t="s">
        <v>77</v>
      </c>
      <c r="AV284" s="13" t="s">
        <v>77</v>
      </c>
      <c r="AW284" s="13" t="s">
        <v>30</v>
      </c>
      <c r="AX284" s="13" t="s">
        <v>68</v>
      </c>
      <c r="AY284" s="203" t="s">
        <v>159</v>
      </c>
    </row>
    <row r="285" spans="1:65" s="15" customFormat="1" ht="11.25">
      <c r="B285" s="225"/>
      <c r="C285" s="226"/>
      <c r="D285" s="194" t="s">
        <v>168</v>
      </c>
      <c r="E285" s="227" t="s">
        <v>19</v>
      </c>
      <c r="F285" s="228" t="s">
        <v>2082</v>
      </c>
      <c r="G285" s="226"/>
      <c r="H285" s="227" t="s">
        <v>19</v>
      </c>
      <c r="I285" s="229"/>
      <c r="J285" s="226"/>
      <c r="K285" s="226"/>
      <c r="L285" s="230"/>
      <c r="M285" s="231"/>
      <c r="N285" s="232"/>
      <c r="O285" s="232"/>
      <c r="P285" s="232"/>
      <c r="Q285" s="232"/>
      <c r="R285" s="232"/>
      <c r="S285" s="232"/>
      <c r="T285" s="233"/>
      <c r="AT285" s="234" t="s">
        <v>168</v>
      </c>
      <c r="AU285" s="234" t="s">
        <v>77</v>
      </c>
      <c r="AV285" s="15" t="s">
        <v>75</v>
      </c>
      <c r="AW285" s="15" t="s">
        <v>30</v>
      </c>
      <c r="AX285" s="15" t="s">
        <v>68</v>
      </c>
      <c r="AY285" s="234" t="s">
        <v>159</v>
      </c>
    </row>
    <row r="286" spans="1:65" s="13" customFormat="1" ht="11.25">
      <c r="B286" s="192"/>
      <c r="C286" s="193"/>
      <c r="D286" s="194" t="s">
        <v>168</v>
      </c>
      <c r="E286" s="195" t="s">
        <v>19</v>
      </c>
      <c r="F286" s="196" t="s">
        <v>1970</v>
      </c>
      <c r="G286" s="193"/>
      <c r="H286" s="197">
        <v>6.7</v>
      </c>
      <c r="I286" s="198"/>
      <c r="J286" s="193"/>
      <c r="K286" s="193"/>
      <c r="L286" s="199"/>
      <c r="M286" s="200"/>
      <c r="N286" s="201"/>
      <c r="O286" s="201"/>
      <c r="P286" s="201"/>
      <c r="Q286" s="201"/>
      <c r="R286" s="201"/>
      <c r="S286" s="201"/>
      <c r="T286" s="202"/>
      <c r="AT286" s="203" t="s">
        <v>168</v>
      </c>
      <c r="AU286" s="203" t="s">
        <v>77</v>
      </c>
      <c r="AV286" s="13" t="s">
        <v>77</v>
      </c>
      <c r="AW286" s="13" t="s">
        <v>30</v>
      </c>
      <c r="AX286" s="13" t="s">
        <v>68</v>
      </c>
      <c r="AY286" s="203" t="s">
        <v>159</v>
      </c>
    </row>
    <row r="287" spans="1:65" s="13" customFormat="1" ht="11.25">
      <c r="B287" s="192"/>
      <c r="C287" s="193"/>
      <c r="D287" s="194" t="s">
        <v>168</v>
      </c>
      <c r="E287" s="195" t="s">
        <v>19</v>
      </c>
      <c r="F287" s="196" t="s">
        <v>1971</v>
      </c>
      <c r="G287" s="193"/>
      <c r="H287" s="197">
        <v>20</v>
      </c>
      <c r="I287" s="198"/>
      <c r="J287" s="193"/>
      <c r="K287" s="193"/>
      <c r="L287" s="199"/>
      <c r="M287" s="200"/>
      <c r="N287" s="201"/>
      <c r="O287" s="201"/>
      <c r="P287" s="201"/>
      <c r="Q287" s="201"/>
      <c r="R287" s="201"/>
      <c r="S287" s="201"/>
      <c r="T287" s="202"/>
      <c r="AT287" s="203" t="s">
        <v>168</v>
      </c>
      <c r="AU287" s="203" t="s">
        <v>77</v>
      </c>
      <c r="AV287" s="13" t="s">
        <v>77</v>
      </c>
      <c r="AW287" s="13" t="s">
        <v>30</v>
      </c>
      <c r="AX287" s="13" t="s">
        <v>68</v>
      </c>
      <c r="AY287" s="203" t="s">
        <v>159</v>
      </c>
    </row>
    <row r="288" spans="1:65" s="13" customFormat="1" ht="11.25">
      <c r="B288" s="192"/>
      <c r="C288" s="193"/>
      <c r="D288" s="194" t="s">
        <v>168</v>
      </c>
      <c r="E288" s="195" t="s">
        <v>19</v>
      </c>
      <c r="F288" s="196" t="s">
        <v>1972</v>
      </c>
      <c r="G288" s="193"/>
      <c r="H288" s="197">
        <v>11.1</v>
      </c>
      <c r="I288" s="198"/>
      <c r="J288" s="193"/>
      <c r="K288" s="193"/>
      <c r="L288" s="199"/>
      <c r="M288" s="200"/>
      <c r="N288" s="201"/>
      <c r="O288" s="201"/>
      <c r="P288" s="201"/>
      <c r="Q288" s="201"/>
      <c r="R288" s="201"/>
      <c r="S288" s="201"/>
      <c r="T288" s="202"/>
      <c r="AT288" s="203" t="s">
        <v>168</v>
      </c>
      <c r="AU288" s="203" t="s">
        <v>77</v>
      </c>
      <c r="AV288" s="13" t="s">
        <v>77</v>
      </c>
      <c r="AW288" s="13" t="s">
        <v>30</v>
      </c>
      <c r="AX288" s="13" t="s">
        <v>68</v>
      </c>
      <c r="AY288" s="203" t="s">
        <v>159</v>
      </c>
    </row>
    <row r="289" spans="1:65" s="13" customFormat="1" ht="11.25">
      <c r="B289" s="192"/>
      <c r="C289" s="193"/>
      <c r="D289" s="194" t="s">
        <v>168</v>
      </c>
      <c r="E289" s="195" t="s">
        <v>19</v>
      </c>
      <c r="F289" s="196" t="s">
        <v>1973</v>
      </c>
      <c r="G289" s="193"/>
      <c r="H289" s="197">
        <v>22.7</v>
      </c>
      <c r="I289" s="198"/>
      <c r="J289" s="193"/>
      <c r="K289" s="193"/>
      <c r="L289" s="199"/>
      <c r="M289" s="200"/>
      <c r="N289" s="201"/>
      <c r="O289" s="201"/>
      <c r="P289" s="201"/>
      <c r="Q289" s="201"/>
      <c r="R289" s="201"/>
      <c r="S289" s="201"/>
      <c r="T289" s="202"/>
      <c r="AT289" s="203" t="s">
        <v>168</v>
      </c>
      <c r="AU289" s="203" t="s">
        <v>77</v>
      </c>
      <c r="AV289" s="13" t="s">
        <v>77</v>
      </c>
      <c r="AW289" s="13" t="s">
        <v>30</v>
      </c>
      <c r="AX289" s="13" t="s">
        <v>68</v>
      </c>
      <c r="AY289" s="203" t="s">
        <v>159</v>
      </c>
    </row>
    <row r="290" spans="1:65" s="13" customFormat="1" ht="11.25">
      <c r="B290" s="192"/>
      <c r="C290" s="193"/>
      <c r="D290" s="194" t="s">
        <v>168</v>
      </c>
      <c r="E290" s="195" t="s">
        <v>19</v>
      </c>
      <c r="F290" s="196" t="s">
        <v>1974</v>
      </c>
      <c r="G290" s="193"/>
      <c r="H290" s="197">
        <v>15.7</v>
      </c>
      <c r="I290" s="198"/>
      <c r="J290" s="193"/>
      <c r="K290" s="193"/>
      <c r="L290" s="199"/>
      <c r="M290" s="200"/>
      <c r="N290" s="201"/>
      <c r="O290" s="201"/>
      <c r="P290" s="201"/>
      <c r="Q290" s="201"/>
      <c r="R290" s="201"/>
      <c r="S290" s="201"/>
      <c r="T290" s="202"/>
      <c r="AT290" s="203" t="s">
        <v>168</v>
      </c>
      <c r="AU290" s="203" t="s">
        <v>77</v>
      </c>
      <c r="AV290" s="13" t="s">
        <v>77</v>
      </c>
      <c r="AW290" s="13" t="s">
        <v>30</v>
      </c>
      <c r="AX290" s="13" t="s">
        <v>68</v>
      </c>
      <c r="AY290" s="203" t="s">
        <v>159</v>
      </c>
    </row>
    <row r="291" spans="1:65" s="14" customFormat="1" ht="11.25">
      <c r="B291" s="204"/>
      <c r="C291" s="205"/>
      <c r="D291" s="194" t="s">
        <v>168</v>
      </c>
      <c r="E291" s="206" t="s">
        <v>19</v>
      </c>
      <c r="F291" s="207" t="s">
        <v>171</v>
      </c>
      <c r="G291" s="205"/>
      <c r="H291" s="208">
        <v>310.8</v>
      </c>
      <c r="I291" s="209"/>
      <c r="J291" s="205"/>
      <c r="K291" s="205"/>
      <c r="L291" s="210"/>
      <c r="M291" s="211"/>
      <c r="N291" s="212"/>
      <c r="O291" s="212"/>
      <c r="P291" s="212"/>
      <c r="Q291" s="212"/>
      <c r="R291" s="212"/>
      <c r="S291" s="212"/>
      <c r="T291" s="213"/>
      <c r="AT291" s="214" t="s">
        <v>168</v>
      </c>
      <c r="AU291" s="214" t="s">
        <v>77</v>
      </c>
      <c r="AV291" s="14" t="s">
        <v>166</v>
      </c>
      <c r="AW291" s="14" t="s">
        <v>30</v>
      </c>
      <c r="AX291" s="14" t="s">
        <v>75</v>
      </c>
      <c r="AY291" s="214" t="s">
        <v>159</v>
      </c>
    </row>
    <row r="292" spans="1:65" s="2" customFormat="1" ht="24">
      <c r="A292" s="35"/>
      <c r="B292" s="36"/>
      <c r="C292" s="179" t="s">
        <v>610</v>
      </c>
      <c r="D292" s="179" t="s">
        <v>161</v>
      </c>
      <c r="E292" s="180" t="s">
        <v>2083</v>
      </c>
      <c r="F292" s="181" t="s">
        <v>2084</v>
      </c>
      <c r="G292" s="182" t="s">
        <v>164</v>
      </c>
      <c r="H292" s="183">
        <v>310.8</v>
      </c>
      <c r="I292" s="184"/>
      <c r="J292" s="185">
        <f>ROUND(I292*H292,2)</f>
        <v>0</v>
      </c>
      <c r="K292" s="181" t="s">
        <v>165</v>
      </c>
      <c r="L292" s="40"/>
      <c r="M292" s="186" t="s">
        <v>19</v>
      </c>
      <c r="N292" s="187" t="s">
        <v>39</v>
      </c>
      <c r="O292" s="65"/>
      <c r="P292" s="188">
        <f>O292*H292</f>
        <v>0</v>
      </c>
      <c r="Q292" s="188">
        <v>0</v>
      </c>
      <c r="R292" s="188">
        <f>Q292*H292</f>
        <v>0</v>
      </c>
      <c r="S292" s="188">
        <v>0</v>
      </c>
      <c r="T292" s="189">
        <f>S292*H292</f>
        <v>0</v>
      </c>
      <c r="U292" s="35"/>
      <c r="V292" s="35"/>
      <c r="W292" s="35"/>
      <c r="X292" s="35"/>
      <c r="Y292" s="35"/>
      <c r="Z292" s="35"/>
      <c r="AA292" s="35"/>
      <c r="AB292" s="35"/>
      <c r="AC292" s="35"/>
      <c r="AD292" s="35"/>
      <c r="AE292" s="35"/>
      <c r="AR292" s="190" t="s">
        <v>249</v>
      </c>
      <c r="AT292" s="190" t="s">
        <v>161</v>
      </c>
      <c r="AU292" s="190" t="s">
        <v>77</v>
      </c>
      <c r="AY292" s="18" t="s">
        <v>159</v>
      </c>
      <c r="BE292" s="191">
        <f>IF(N292="základní",J292,0)</f>
        <v>0</v>
      </c>
      <c r="BF292" s="191">
        <f>IF(N292="snížená",J292,0)</f>
        <v>0</v>
      </c>
      <c r="BG292" s="191">
        <f>IF(N292="zákl. přenesená",J292,0)</f>
        <v>0</v>
      </c>
      <c r="BH292" s="191">
        <f>IF(N292="sníž. přenesená",J292,0)</f>
        <v>0</v>
      </c>
      <c r="BI292" s="191">
        <f>IF(N292="nulová",J292,0)</f>
        <v>0</v>
      </c>
      <c r="BJ292" s="18" t="s">
        <v>75</v>
      </c>
      <c r="BK292" s="191">
        <f>ROUND(I292*H292,2)</f>
        <v>0</v>
      </c>
      <c r="BL292" s="18" t="s">
        <v>249</v>
      </c>
      <c r="BM292" s="190" t="s">
        <v>2085</v>
      </c>
    </row>
    <row r="293" spans="1:65" s="2" customFormat="1" ht="33" customHeight="1">
      <c r="A293" s="35"/>
      <c r="B293" s="36"/>
      <c r="C293" s="179" t="s">
        <v>614</v>
      </c>
      <c r="D293" s="179" t="s">
        <v>161</v>
      </c>
      <c r="E293" s="180" t="s">
        <v>2086</v>
      </c>
      <c r="F293" s="181" t="s">
        <v>2087</v>
      </c>
      <c r="G293" s="182" t="s">
        <v>164</v>
      </c>
      <c r="H293" s="183">
        <v>310.8</v>
      </c>
      <c r="I293" s="184"/>
      <c r="J293" s="185">
        <f>ROUND(I293*H293,2)</f>
        <v>0</v>
      </c>
      <c r="K293" s="181" t="s">
        <v>165</v>
      </c>
      <c r="L293" s="40"/>
      <c r="M293" s="186" t="s">
        <v>19</v>
      </c>
      <c r="N293" s="187" t="s">
        <v>39</v>
      </c>
      <c r="O293" s="65"/>
      <c r="P293" s="188">
        <f>O293*H293</f>
        <v>0</v>
      </c>
      <c r="Q293" s="188">
        <v>2.0000000000000001E-4</v>
      </c>
      <c r="R293" s="188">
        <f>Q293*H293</f>
        <v>6.2160000000000007E-2</v>
      </c>
      <c r="S293" s="188">
        <v>0</v>
      </c>
      <c r="T293" s="189">
        <f>S293*H293</f>
        <v>0</v>
      </c>
      <c r="U293" s="35"/>
      <c r="V293" s="35"/>
      <c r="W293" s="35"/>
      <c r="X293" s="35"/>
      <c r="Y293" s="35"/>
      <c r="Z293" s="35"/>
      <c r="AA293" s="35"/>
      <c r="AB293" s="35"/>
      <c r="AC293" s="35"/>
      <c r="AD293" s="35"/>
      <c r="AE293" s="35"/>
      <c r="AR293" s="190" t="s">
        <v>249</v>
      </c>
      <c r="AT293" s="190" t="s">
        <v>161</v>
      </c>
      <c r="AU293" s="190" t="s">
        <v>77</v>
      </c>
      <c r="AY293" s="18" t="s">
        <v>159</v>
      </c>
      <c r="BE293" s="191">
        <f>IF(N293="základní",J293,0)</f>
        <v>0</v>
      </c>
      <c r="BF293" s="191">
        <f>IF(N293="snížená",J293,0)</f>
        <v>0</v>
      </c>
      <c r="BG293" s="191">
        <f>IF(N293="zákl. přenesená",J293,0)</f>
        <v>0</v>
      </c>
      <c r="BH293" s="191">
        <f>IF(N293="sníž. přenesená",J293,0)</f>
        <v>0</v>
      </c>
      <c r="BI293" s="191">
        <f>IF(N293="nulová",J293,0)</f>
        <v>0</v>
      </c>
      <c r="BJ293" s="18" t="s">
        <v>75</v>
      </c>
      <c r="BK293" s="191">
        <f>ROUND(I293*H293,2)</f>
        <v>0</v>
      </c>
      <c r="BL293" s="18" t="s">
        <v>249</v>
      </c>
      <c r="BM293" s="190" t="s">
        <v>2088</v>
      </c>
    </row>
    <row r="294" spans="1:65" s="2" customFormat="1" ht="24">
      <c r="A294" s="35"/>
      <c r="B294" s="36"/>
      <c r="C294" s="179" t="s">
        <v>618</v>
      </c>
      <c r="D294" s="179" t="s">
        <v>161</v>
      </c>
      <c r="E294" s="180" t="s">
        <v>2089</v>
      </c>
      <c r="F294" s="181" t="s">
        <v>2090</v>
      </c>
      <c r="G294" s="182" t="s">
        <v>164</v>
      </c>
      <c r="H294" s="183">
        <v>76.2</v>
      </c>
      <c r="I294" s="184"/>
      <c r="J294" s="185">
        <f>ROUND(I294*H294,2)</f>
        <v>0</v>
      </c>
      <c r="K294" s="181" t="s">
        <v>165</v>
      </c>
      <c r="L294" s="40"/>
      <c r="M294" s="186" t="s">
        <v>19</v>
      </c>
      <c r="N294" s="187" t="s">
        <v>39</v>
      </c>
      <c r="O294" s="65"/>
      <c r="P294" s="188">
        <f>O294*H294</f>
        <v>0</v>
      </c>
      <c r="Q294" s="188">
        <v>1.0000000000000001E-5</v>
      </c>
      <c r="R294" s="188">
        <f>Q294*H294</f>
        <v>7.6200000000000009E-4</v>
      </c>
      <c r="S294" s="188">
        <v>0</v>
      </c>
      <c r="T294" s="189">
        <f>S294*H294</f>
        <v>0</v>
      </c>
      <c r="U294" s="35"/>
      <c r="V294" s="35"/>
      <c r="W294" s="35"/>
      <c r="X294" s="35"/>
      <c r="Y294" s="35"/>
      <c r="Z294" s="35"/>
      <c r="AA294" s="35"/>
      <c r="AB294" s="35"/>
      <c r="AC294" s="35"/>
      <c r="AD294" s="35"/>
      <c r="AE294" s="35"/>
      <c r="AR294" s="190" t="s">
        <v>249</v>
      </c>
      <c r="AT294" s="190" t="s">
        <v>161</v>
      </c>
      <c r="AU294" s="190" t="s">
        <v>77</v>
      </c>
      <c r="AY294" s="18" t="s">
        <v>159</v>
      </c>
      <c r="BE294" s="191">
        <f>IF(N294="základní",J294,0)</f>
        <v>0</v>
      </c>
      <c r="BF294" s="191">
        <f>IF(N294="snížená",J294,0)</f>
        <v>0</v>
      </c>
      <c r="BG294" s="191">
        <f>IF(N294="zákl. přenesená",J294,0)</f>
        <v>0</v>
      </c>
      <c r="BH294" s="191">
        <f>IF(N294="sníž. přenesená",J294,0)</f>
        <v>0</v>
      </c>
      <c r="BI294" s="191">
        <f>IF(N294="nulová",J294,0)</f>
        <v>0</v>
      </c>
      <c r="BJ294" s="18" t="s">
        <v>75</v>
      </c>
      <c r="BK294" s="191">
        <f>ROUND(I294*H294,2)</f>
        <v>0</v>
      </c>
      <c r="BL294" s="18" t="s">
        <v>249</v>
      </c>
      <c r="BM294" s="190" t="s">
        <v>2091</v>
      </c>
    </row>
    <row r="295" spans="1:65" s="13" customFormat="1" ht="11.25">
      <c r="B295" s="192"/>
      <c r="C295" s="193"/>
      <c r="D295" s="194" t="s">
        <v>168</v>
      </c>
      <c r="E295" s="195" t="s">
        <v>19</v>
      </c>
      <c r="F295" s="196" t="s">
        <v>1970</v>
      </c>
      <c r="G295" s="193"/>
      <c r="H295" s="197">
        <v>6.7</v>
      </c>
      <c r="I295" s="198"/>
      <c r="J295" s="193"/>
      <c r="K295" s="193"/>
      <c r="L295" s="199"/>
      <c r="M295" s="200"/>
      <c r="N295" s="201"/>
      <c r="O295" s="201"/>
      <c r="P295" s="201"/>
      <c r="Q295" s="201"/>
      <c r="R295" s="201"/>
      <c r="S295" s="201"/>
      <c r="T295" s="202"/>
      <c r="AT295" s="203" t="s">
        <v>168</v>
      </c>
      <c r="AU295" s="203" t="s">
        <v>77</v>
      </c>
      <c r="AV295" s="13" t="s">
        <v>77</v>
      </c>
      <c r="AW295" s="13" t="s">
        <v>30</v>
      </c>
      <c r="AX295" s="13" t="s">
        <v>68</v>
      </c>
      <c r="AY295" s="203" t="s">
        <v>159</v>
      </c>
    </row>
    <row r="296" spans="1:65" s="13" customFormat="1" ht="11.25">
      <c r="B296" s="192"/>
      <c r="C296" s="193"/>
      <c r="D296" s="194" t="s">
        <v>168</v>
      </c>
      <c r="E296" s="195" t="s">
        <v>19</v>
      </c>
      <c r="F296" s="196" t="s">
        <v>1971</v>
      </c>
      <c r="G296" s="193"/>
      <c r="H296" s="197">
        <v>20</v>
      </c>
      <c r="I296" s="198"/>
      <c r="J296" s="193"/>
      <c r="K296" s="193"/>
      <c r="L296" s="199"/>
      <c r="M296" s="200"/>
      <c r="N296" s="201"/>
      <c r="O296" s="201"/>
      <c r="P296" s="201"/>
      <c r="Q296" s="201"/>
      <c r="R296" s="201"/>
      <c r="S296" s="201"/>
      <c r="T296" s="202"/>
      <c r="AT296" s="203" t="s">
        <v>168</v>
      </c>
      <c r="AU296" s="203" t="s">
        <v>77</v>
      </c>
      <c r="AV296" s="13" t="s">
        <v>77</v>
      </c>
      <c r="AW296" s="13" t="s">
        <v>30</v>
      </c>
      <c r="AX296" s="13" t="s">
        <v>68</v>
      </c>
      <c r="AY296" s="203" t="s">
        <v>159</v>
      </c>
    </row>
    <row r="297" spans="1:65" s="13" customFormat="1" ht="11.25">
      <c r="B297" s="192"/>
      <c r="C297" s="193"/>
      <c r="D297" s="194" t="s">
        <v>168</v>
      </c>
      <c r="E297" s="195" t="s">
        <v>19</v>
      </c>
      <c r="F297" s="196" t="s">
        <v>1972</v>
      </c>
      <c r="G297" s="193"/>
      <c r="H297" s="197">
        <v>11.1</v>
      </c>
      <c r="I297" s="198"/>
      <c r="J297" s="193"/>
      <c r="K297" s="193"/>
      <c r="L297" s="199"/>
      <c r="M297" s="200"/>
      <c r="N297" s="201"/>
      <c r="O297" s="201"/>
      <c r="P297" s="201"/>
      <c r="Q297" s="201"/>
      <c r="R297" s="201"/>
      <c r="S297" s="201"/>
      <c r="T297" s="202"/>
      <c r="AT297" s="203" t="s">
        <v>168</v>
      </c>
      <c r="AU297" s="203" t="s">
        <v>77</v>
      </c>
      <c r="AV297" s="13" t="s">
        <v>77</v>
      </c>
      <c r="AW297" s="13" t="s">
        <v>30</v>
      </c>
      <c r="AX297" s="13" t="s">
        <v>68</v>
      </c>
      <c r="AY297" s="203" t="s">
        <v>159</v>
      </c>
    </row>
    <row r="298" spans="1:65" s="13" customFormat="1" ht="11.25">
      <c r="B298" s="192"/>
      <c r="C298" s="193"/>
      <c r="D298" s="194" t="s">
        <v>168</v>
      </c>
      <c r="E298" s="195" t="s">
        <v>19</v>
      </c>
      <c r="F298" s="196" t="s">
        <v>1973</v>
      </c>
      <c r="G298" s="193"/>
      <c r="H298" s="197">
        <v>22.7</v>
      </c>
      <c r="I298" s="198"/>
      <c r="J298" s="193"/>
      <c r="K298" s="193"/>
      <c r="L298" s="199"/>
      <c r="M298" s="200"/>
      <c r="N298" s="201"/>
      <c r="O298" s="201"/>
      <c r="P298" s="201"/>
      <c r="Q298" s="201"/>
      <c r="R298" s="201"/>
      <c r="S298" s="201"/>
      <c r="T298" s="202"/>
      <c r="AT298" s="203" t="s">
        <v>168</v>
      </c>
      <c r="AU298" s="203" t="s">
        <v>77</v>
      </c>
      <c r="AV298" s="13" t="s">
        <v>77</v>
      </c>
      <c r="AW298" s="13" t="s">
        <v>30</v>
      </c>
      <c r="AX298" s="13" t="s">
        <v>68</v>
      </c>
      <c r="AY298" s="203" t="s">
        <v>159</v>
      </c>
    </row>
    <row r="299" spans="1:65" s="13" customFormat="1" ht="11.25">
      <c r="B299" s="192"/>
      <c r="C299" s="193"/>
      <c r="D299" s="194" t="s">
        <v>168</v>
      </c>
      <c r="E299" s="195" t="s">
        <v>19</v>
      </c>
      <c r="F299" s="196" t="s">
        <v>1974</v>
      </c>
      <c r="G299" s="193"/>
      <c r="H299" s="197">
        <v>15.7</v>
      </c>
      <c r="I299" s="198"/>
      <c r="J299" s="193"/>
      <c r="K299" s="193"/>
      <c r="L299" s="199"/>
      <c r="M299" s="200"/>
      <c r="N299" s="201"/>
      <c r="O299" s="201"/>
      <c r="P299" s="201"/>
      <c r="Q299" s="201"/>
      <c r="R299" s="201"/>
      <c r="S299" s="201"/>
      <c r="T299" s="202"/>
      <c r="AT299" s="203" t="s">
        <v>168</v>
      </c>
      <c r="AU299" s="203" t="s">
        <v>77</v>
      </c>
      <c r="AV299" s="13" t="s">
        <v>77</v>
      </c>
      <c r="AW299" s="13" t="s">
        <v>30</v>
      </c>
      <c r="AX299" s="13" t="s">
        <v>68</v>
      </c>
      <c r="AY299" s="203" t="s">
        <v>159</v>
      </c>
    </row>
    <row r="300" spans="1:65" s="14" customFormat="1" ht="11.25">
      <c r="B300" s="204"/>
      <c r="C300" s="205"/>
      <c r="D300" s="194" t="s">
        <v>168</v>
      </c>
      <c r="E300" s="206" t="s">
        <v>19</v>
      </c>
      <c r="F300" s="207" t="s">
        <v>171</v>
      </c>
      <c r="G300" s="205"/>
      <c r="H300" s="208">
        <v>76.2</v>
      </c>
      <c r="I300" s="209"/>
      <c r="J300" s="205"/>
      <c r="K300" s="205"/>
      <c r="L300" s="210"/>
      <c r="M300" s="211"/>
      <c r="N300" s="212"/>
      <c r="O300" s="212"/>
      <c r="P300" s="212"/>
      <c r="Q300" s="212"/>
      <c r="R300" s="212"/>
      <c r="S300" s="212"/>
      <c r="T300" s="213"/>
      <c r="AT300" s="214" t="s">
        <v>168</v>
      </c>
      <c r="AU300" s="214" t="s">
        <v>77</v>
      </c>
      <c r="AV300" s="14" t="s">
        <v>166</v>
      </c>
      <c r="AW300" s="14" t="s">
        <v>30</v>
      </c>
      <c r="AX300" s="14" t="s">
        <v>75</v>
      </c>
      <c r="AY300" s="214" t="s">
        <v>159</v>
      </c>
    </row>
    <row r="301" spans="1:65" s="2" customFormat="1" ht="36">
      <c r="A301" s="35"/>
      <c r="B301" s="36"/>
      <c r="C301" s="179" t="s">
        <v>622</v>
      </c>
      <c r="D301" s="179" t="s">
        <v>161</v>
      </c>
      <c r="E301" s="180" t="s">
        <v>2092</v>
      </c>
      <c r="F301" s="181" t="s">
        <v>2093</v>
      </c>
      <c r="G301" s="182" t="s">
        <v>164</v>
      </c>
      <c r="H301" s="183">
        <v>310.8</v>
      </c>
      <c r="I301" s="184"/>
      <c r="J301" s="185">
        <f>ROUND(I301*H301,2)</f>
        <v>0</v>
      </c>
      <c r="K301" s="181" t="s">
        <v>165</v>
      </c>
      <c r="L301" s="40"/>
      <c r="M301" s="186" t="s">
        <v>19</v>
      </c>
      <c r="N301" s="187" t="s">
        <v>39</v>
      </c>
      <c r="O301" s="65"/>
      <c r="P301" s="188">
        <f>O301*H301</f>
        <v>0</v>
      </c>
      <c r="Q301" s="188">
        <v>2.5999999999999998E-4</v>
      </c>
      <c r="R301" s="188">
        <f>Q301*H301</f>
        <v>8.0807999999999991E-2</v>
      </c>
      <c r="S301" s="188">
        <v>0</v>
      </c>
      <c r="T301" s="189">
        <f>S301*H301</f>
        <v>0</v>
      </c>
      <c r="U301" s="35"/>
      <c r="V301" s="35"/>
      <c r="W301" s="35"/>
      <c r="X301" s="35"/>
      <c r="Y301" s="35"/>
      <c r="Z301" s="35"/>
      <c r="AA301" s="35"/>
      <c r="AB301" s="35"/>
      <c r="AC301" s="35"/>
      <c r="AD301" s="35"/>
      <c r="AE301" s="35"/>
      <c r="AR301" s="190" t="s">
        <v>249</v>
      </c>
      <c r="AT301" s="190" t="s">
        <v>161</v>
      </c>
      <c r="AU301" s="190" t="s">
        <v>77</v>
      </c>
      <c r="AY301" s="18" t="s">
        <v>159</v>
      </c>
      <c r="BE301" s="191">
        <f>IF(N301="základní",J301,0)</f>
        <v>0</v>
      </c>
      <c r="BF301" s="191">
        <f>IF(N301="snížená",J301,0)</f>
        <v>0</v>
      </c>
      <c r="BG301" s="191">
        <f>IF(N301="zákl. přenesená",J301,0)</f>
        <v>0</v>
      </c>
      <c r="BH301" s="191">
        <f>IF(N301="sníž. přenesená",J301,0)</f>
        <v>0</v>
      </c>
      <c r="BI301" s="191">
        <f>IF(N301="nulová",J301,0)</f>
        <v>0</v>
      </c>
      <c r="BJ301" s="18" t="s">
        <v>75</v>
      </c>
      <c r="BK301" s="191">
        <f>ROUND(I301*H301,2)</f>
        <v>0</v>
      </c>
      <c r="BL301" s="18" t="s">
        <v>249</v>
      </c>
      <c r="BM301" s="190" t="s">
        <v>2094</v>
      </c>
    </row>
    <row r="302" spans="1:65" s="15" customFormat="1" ht="11.25">
      <c r="B302" s="225"/>
      <c r="C302" s="226"/>
      <c r="D302" s="194" t="s">
        <v>168</v>
      </c>
      <c r="E302" s="227" t="s">
        <v>19</v>
      </c>
      <c r="F302" s="228" t="s">
        <v>2081</v>
      </c>
      <c r="G302" s="226"/>
      <c r="H302" s="227" t="s">
        <v>19</v>
      </c>
      <c r="I302" s="229"/>
      <c r="J302" s="226"/>
      <c r="K302" s="226"/>
      <c r="L302" s="230"/>
      <c r="M302" s="231"/>
      <c r="N302" s="232"/>
      <c r="O302" s="232"/>
      <c r="P302" s="232"/>
      <c r="Q302" s="232"/>
      <c r="R302" s="232"/>
      <c r="S302" s="232"/>
      <c r="T302" s="233"/>
      <c r="AT302" s="234" t="s">
        <v>168</v>
      </c>
      <c r="AU302" s="234" t="s">
        <v>77</v>
      </c>
      <c r="AV302" s="15" t="s">
        <v>75</v>
      </c>
      <c r="AW302" s="15" t="s">
        <v>30</v>
      </c>
      <c r="AX302" s="15" t="s">
        <v>68</v>
      </c>
      <c r="AY302" s="234" t="s">
        <v>159</v>
      </c>
    </row>
    <row r="303" spans="1:65" s="13" customFormat="1" ht="11.25">
      <c r="B303" s="192"/>
      <c r="C303" s="193"/>
      <c r="D303" s="194" t="s">
        <v>168</v>
      </c>
      <c r="E303" s="195" t="s">
        <v>19</v>
      </c>
      <c r="F303" s="196" t="s">
        <v>1860</v>
      </c>
      <c r="G303" s="193"/>
      <c r="H303" s="197">
        <v>34.5</v>
      </c>
      <c r="I303" s="198"/>
      <c r="J303" s="193"/>
      <c r="K303" s="193"/>
      <c r="L303" s="199"/>
      <c r="M303" s="200"/>
      <c r="N303" s="201"/>
      <c r="O303" s="201"/>
      <c r="P303" s="201"/>
      <c r="Q303" s="201"/>
      <c r="R303" s="201"/>
      <c r="S303" s="201"/>
      <c r="T303" s="202"/>
      <c r="AT303" s="203" t="s">
        <v>168</v>
      </c>
      <c r="AU303" s="203" t="s">
        <v>77</v>
      </c>
      <c r="AV303" s="13" t="s">
        <v>77</v>
      </c>
      <c r="AW303" s="13" t="s">
        <v>30</v>
      </c>
      <c r="AX303" s="13" t="s">
        <v>68</v>
      </c>
      <c r="AY303" s="203" t="s">
        <v>159</v>
      </c>
    </row>
    <row r="304" spans="1:65" s="13" customFormat="1" ht="11.25">
      <c r="B304" s="192"/>
      <c r="C304" s="193"/>
      <c r="D304" s="194" t="s">
        <v>168</v>
      </c>
      <c r="E304" s="195" t="s">
        <v>19</v>
      </c>
      <c r="F304" s="196" t="s">
        <v>1861</v>
      </c>
      <c r="G304" s="193"/>
      <c r="H304" s="197">
        <v>53.4</v>
      </c>
      <c r="I304" s="198"/>
      <c r="J304" s="193"/>
      <c r="K304" s="193"/>
      <c r="L304" s="199"/>
      <c r="M304" s="200"/>
      <c r="N304" s="201"/>
      <c r="O304" s="201"/>
      <c r="P304" s="201"/>
      <c r="Q304" s="201"/>
      <c r="R304" s="201"/>
      <c r="S304" s="201"/>
      <c r="T304" s="202"/>
      <c r="AT304" s="203" t="s">
        <v>168</v>
      </c>
      <c r="AU304" s="203" t="s">
        <v>77</v>
      </c>
      <c r="AV304" s="13" t="s">
        <v>77</v>
      </c>
      <c r="AW304" s="13" t="s">
        <v>30</v>
      </c>
      <c r="AX304" s="13" t="s">
        <v>68</v>
      </c>
      <c r="AY304" s="203" t="s">
        <v>159</v>
      </c>
    </row>
    <row r="305" spans="1:51" s="13" customFormat="1" ht="11.25">
      <c r="B305" s="192"/>
      <c r="C305" s="193"/>
      <c r="D305" s="194" t="s">
        <v>168</v>
      </c>
      <c r="E305" s="195" t="s">
        <v>19</v>
      </c>
      <c r="F305" s="196" t="s">
        <v>1862</v>
      </c>
      <c r="G305" s="193"/>
      <c r="H305" s="197">
        <v>41.7</v>
      </c>
      <c r="I305" s="198"/>
      <c r="J305" s="193"/>
      <c r="K305" s="193"/>
      <c r="L305" s="199"/>
      <c r="M305" s="200"/>
      <c r="N305" s="201"/>
      <c r="O305" s="201"/>
      <c r="P305" s="201"/>
      <c r="Q305" s="201"/>
      <c r="R305" s="201"/>
      <c r="S305" s="201"/>
      <c r="T305" s="202"/>
      <c r="AT305" s="203" t="s">
        <v>168</v>
      </c>
      <c r="AU305" s="203" t="s">
        <v>77</v>
      </c>
      <c r="AV305" s="13" t="s">
        <v>77</v>
      </c>
      <c r="AW305" s="13" t="s">
        <v>30</v>
      </c>
      <c r="AX305" s="13" t="s">
        <v>68</v>
      </c>
      <c r="AY305" s="203" t="s">
        <v>159</v>
      </c>
    </row>
    <row r="306" spans="1:51" s="13" customFormat="1" ht="11.25">
      <c r="B306" s="192"/>
      <c r="C306" s="193"/>
      <c r="D306" s="194" t="s">
        <v>168</v>
      </c>
      <c r="E306" s="195" t="s">
        <v>19</v>
      </c>
      <c r="F306" s="196" t="s">
        <v>1863</v>
      </c>
      <c r="G306" s="193"/>
      <c r="H306" s="197">
        <v>57</v>
      </c>
      <c r="I306" s="198"/>
      <c r="J306" s="193"/>
      <c r="K306" s="193"/>
      <c r="L306" s="199"/>
      <c r="M306" s="200"/>
      <c r="N306" s="201"/>
      <c r="O306" s="201"/>
      <c r="P306" s="201"/>
      <c r="Q306" s="201"/>
      <c r="R306" s="201"/>
      <c r="S306" s="201"/>
      <c r="T306" s="202"/>
      <c r="AT306" s="203" t="s">
        <v>168</v>
      </c>
      <c r="AU306" s="203" t="s">
        <v>77</v>
      </c>
      <c r="AV306" s="13" t="s">
        <v>77</v>
      </c>
      <c r="AW306" s="13" t="s">
        <v>30</v>
      </c>
      <c r="AX306" s="13" t="s">
        <v>68</v>
      </c>
      <c r="AY306" s="203" t="s">
        <v>159</v>
      </c>
    </row>
    <row r="307" spans="1:51" s="13" customFormat="1" ht="11.25">
      <c r="B307" s="192"/>
      <c r="C307" s="193"/>
      <c r="D307" s="194" t="s">
        <v>168</v>
      </c>
      <c r="E307" s="195" t="s">
        <v>19</v>
      </c>
      <c r="F307" s="196" t="s">
        <v>1864</v>
      </c>
      <c r="G307" s="193"/>
      <c r="H307" s="197">
        <v>48</v>
      </c>
      <c r="I307" s="198"/>
      <c r="J307" s="193"/>
      <c r="K307" s="193"/>
      <c r="L307" s="199"/>
      <c r="M307" s="200"/>
      <c r="N307" s="201"/>
      <c r="O307" s="201"/>
      <c r="P307" s="201"/>
      <c r="Q307" s="201"/>
      <c r="R307" s="201"/>
      <c r="S307" s="201"/>
      <c r="T307" s="202"/>
      <c r="AT307" s="203" t="s">
        <v>168</v>
      </c>
      <c r="AU307" s="203" t="s">
        <v>77</v>
      </c>
      <c r="AV307" s="13" t="s">
        <v>77</v>
      </c>
      <c r="AW307" s="13" t="s">
        <v>30</v>
      </c>
      <c r="AX307" s="13" t="s">
        <v>68</v>
      </c>
      <c r="AY307" s="203" t="s">
        <v>159</v>
      </c>
    </row>
    <row r="308" spans="1:51" s="15" customFormat="1" ht="11.25">
      <c r="B308" s="225"/>
      <c r="C308" s="226"/>
      <c r="D308" s="194" t="s">
        <v>168</v>
      </c>
      <c r="E308" s="227" t="s">
        <v>19</v>
      </c>
      <c r="F308" s="228" t="s">
        <v>2082</v>
      </c>
      <c r="G308" s="226"/>
      <c r="H308" s="227" t="s">
        <v>19</v>
      </c>
      <c r="I308" s="229"/>
      <c r="J308" s="226"/>
      <c r="K308" s="226"/>
      <c r="L308" s="230"/>
      <c r="M308" s="231"/>
      <c r="N308" s="232"/>
      <c r="O308" s="232"/>
      <c r="P308" s="232"/>
      <c r="Q308" s="232"/>
      <c r="R308" s="232"/>
      <c r="S308" s="232"/>
      <c r="T308" s="233"/>
      <c r="AT308" s="234" t="s">
        <v>168</v>
      </c>
      <c r="AU308" s="234" t="s">
        <v>77</v>
      </c>
      <c r="AV308" s="15" t="s">
        <v>75</v>
      </c>
      <c r="AW308" s="15" t="s">
        <v>30</v>
      </c>
      <c r="AX308" s="15" t="s">
        <v>68</v>
      </c>
      <c r="AY308" s="234" t="s">
        <v>159</v>
      </c>
    </row>
    <row r="309" spans="1:51" s="13" customFormat="1" ht="11.25">
      <c r="B309" s="192"/>
      <c r="C309" s="193"/>
      <c r="D309" s="194" t="s">
        <v>168</v>
      </c>
      <c r="E309" s="195" t="s">
        <v>19</v>
      </c>
      <c r="F309" s="196" t="s">
        <v>1970</v>
      </c>
      <c r="G309" s="193"/>
      <c r="H309" s="197">
        <v>6.7</v>
      </c>
      <c r="I309" s="198"/>
      <c r="J309" s="193"/>
      <c r="K309" s="193"/>
      <c r="L309" s="199"/>
      <c r="M309" s="200"/>
      <c r="N309" s="201"/>
      <c r="O309" s="201"/>
      <c r="P309" s="201"/>
      <c r="Q309" s="201"/>
      <c r="R309" s="201"/>
      <c r="S309" s="201"/>
      <c r="T309" s="202"/>
      <c r="AT309" s="203" t="s">
        <v>168</v>
      </c>
      <c r="AU309" s="203" t="s">
        <v>77</v>
      </c>
      <c r="AV309" s="13" t="s">
        <v>77</v>
      </c>
      <c r="AW309" s="13" t="s">
        <v>30</v>
      </c>
      <c r="AX309" s="13" t="s">
        <v>68</v>
      </c>
      <c r="AY309" s="203" t="s">
        <v>159</v>
      </c>
    </row>
    <row r="310" spans="1:51" s="13" customFormat="1" ht="11.25">
      <c r="B310" s="192"/>
      <c r="C310" s="193"/>
      <c r="D310" s="194" t="s">
        <v>168</v>
      </c>
      <c r="E310" s="195" t="s">
        <v>19</v>
      </c>
      <c r="F310" s="196" t="s">
        <v>1971</v>
      </c>
      <c r="G310" s="193"/>
      <c r="H310" s="197">
        <v>20</v>
      </c>
      <c r="I310" s="198"/>
      <c r="J310" s="193"/>
      <c r="K310" s="193"/>
      <c r="L310" s="199"/>
      <c r="M310" s="200"/>
      <c r="N310" s="201"/>
      <c r="O310" s="201"/>
      <c r="P310" s="201"/>
      <c r="Q310" s="201"/>
      <c r="R310" s="201"/>
      <c r="S310" s="201"/>
      <c r="T310" s="202"/>
      <c r="AT310" s="203" t="s">
        <v>168</v>
      </c>
      <c r="AU310" s="203" t="s">
        <v>77</v>
      </c>
      <c r="AV310" s="13" t="s">
        <v>77</v>
      </c>
      <c r="AW310" s="13" t="s">
        <v>30</v>
      </c>
      <c r="AX310" s="13" t="s">
        <v>68</v>
      </c>
      <c r="AY310" s="203" t="s">
        <v>159</v>
      </c>
    </row>
    <row r="311" spans="1:51" s="13" customFormat="1" ht="11.25">
      <c r="B311" s="192"/>
      <c r="C311" s="193"/>
      <c r="D311" s="194" t="s">
        <v>168</v>
      </c>
      <c r="E311" s="195" t="s">
        <v>19</v>
      </c>
      <c r="F311" s="196" t="s">
        <v>1972</v>
      </c>
      <c r="G311" s="193"/>
      <c r="H311" s="197">
        <v>11.1</v>
      </c>
      <c r="I311" s="198"/>
      <c r="J311" s="193"/>
      <c r="K311" s="193"/>
      <c r="L311" s="199"/>
      <c r="M311" s="200"/>
      <c r="N311" s="201"/>
      <c r="O311" s="201"/>
      <c r="P311" s="201"/>
      <c r="Q311" s="201"/>
      <c r="R311" s="201"/>
      <c r="S311" s="201"/>
      <c r="T311" s="202"/>
      <c r="AT311" s="203" t="s">
        <v>168</v>
      </c>
      <c r="AU311" s="203" t="s">
        <v>77</v>
      </c>
      <c r="AV311" s="13" t="s">
        <v>77</v>
      </c>
      <c r="AW311" s="13" t="s">
        <v>30</v>
      </c>
      <c r="AX311" s="13" t="s">
        <v>68</v>
      </c>
      <c r="AY311" s="203" t="s">
        <v>159</v>
      </c>
    </row>
    <row r="312" spans="1:51" s="13" customFormat="1" ht="11.25">
      <c r="B312" s="192"/>
      <c r="C312" s="193"/>
      <c r="D312" s="194" t="s">
        <v>168</v>
      </c>
      <c r="E312" s="195" t="s">
        <v>19</v>
      </c>
      <c r="F312" s="196" t="s">
        <v>1973</v>
      </c>
      <c r="G312" s="193"/>
      <c r="H312" s="197">
        <v>22.7</v>
      </c>
      <c r="I312" s="198"/>
      <c r="J312" s="193"/>
      <c r="K312" s="193"/>
      <c r="L312" s="199"/>
      <c r="M312" s="200"/>
      <c r="N312" s="201"/>
      <c r="O312" s="201"/>
      <c r="P312" s="201"/>
      <c r="Q312" s="201"/>
      <c r="R312" s="201"/>
      <c r="S312" s="201"/>
      <c r="T312" s="202"/>
      <c r="AT312" s="203" t="s">
        <v>168</v>
      </c>
      <c r="AU312" s="203" t="s">
        <v>77</v>
      </c>
      <c r="AV312" s="13" t="s">
        <v>77</v>
      </c>
      <c r="AW312" s="13" t="s">
        <v>30</v>
      </c>
      <c r="AX312" s="13" t="s">
        <v>68</v>
      </c>
      <c r="AY312" s="203" t="s">
        <v>159</v>
      </c>
    </row>
    <row r="313" spans="1:51" s="13" customFormat="1" ht="11.25">
      <c r="B313" s="192"/>
      <c r="C313" s="193"/>
      <c r="D313" s="194" t="s">
        <v>168</v>
      </c>
      <c r="E313" s="195" t="s">
        <v>19</v>
      </c>
      <c r="F313" s="196" t="s">
        <v>1974</v>
      </c>
      <c r="G313" s="193"/>
      <c r="H313" s="197">
        <v>15.7</v>
      </c>
      <c r="I313" s="198"/>
      <c r="J313" s="193"/>
      <c r="K313" s="193"/>
      <c r="L313" s="199"/>
      <c r="M313" s="200"/>
      <c r="N313" s="201"/>
      <c r="O313" s="201"/>
      <c r="P313" s="201"/>
      <c r="Q313" s="201"/>
      <c r="R313" s="201"/>
      <c r="S313" s="201"/>
      <c r="T313" s="202"/>
      <c r="AT313" s="203" t="s">
        <v>168</v>
      </c>
      <c r="AU313" s="203" t="s">
        <v>77</v>
      </c>
      <c r="AV313" s="13" t="s">
        <v>77</v>
      </c>
      <c r="AW313" s="13" t="s">
        <v>30</v>
      </c>
      <c r="AX313" s="13" t="s">
        <v>68</v>
      </c>
      <c r="AY313" s="203" t="s">
        <v>159</v>
      </c>
    </row>
    <row r="314" spans="1:51" s="14" customFormat="1" ht="11.25">
      <c r="B314" s="204"/>
      <c r="C314" s="205"/>
      <c r="D314" s="194" t="s">
        <v>168</v>
      </c>
      <c r="E314" s="206" t="s">
        <v>19</v>
      </c>
      <c r="F314" s="207" t="s">
        <v>171</v>
      </c>
      <c r="G314" s="205"/>
      <c r="H314" s="208">
        <v>310.8</v>
      </c>
      <c r="I314" s="209"/>
      <c r="J314" s="205"/>
      <c r="K314" s="205"/>
      <c r="L314" s="210"/>
      <c r="M314" s="251"/>
      <c r="N314" s="252"/>
      <c r="O314" s="252"/>
      <c r="P314" s="252"/>
      <c r="Q314" s="252"/>
      <c r="R314" s="252"/>
      <c r="S314" s="252"/>
      <c r="T314" s="253"/>
      <c r="AT314" s="214" t="s">
        <v>168</v>
      </c>
      <c r="AU314" s="214" t="s">
        <v>77</v>
      </c>
      <c r="AV314" s="14" t="s">
        <v>166</v>
      </c>
      <c r="AW314" s="14" t="s">
        <v>30</v>
      </c>
      <c r="AX314" s="14" t="s">
        <v>75</v>
      </c>
      <c r="AY314" s="214" t="s">
        <v>159</v>
      </c>
    </row>
    <row r="315" spans="1:51" s="2" customFormat="1" ht="6.95" customHeight="1">
      <c r="A315" s="35"/>
      <c r="B315" s="48"/>
      <c r="C315" s="49"/>
      <c r="D315" s="49"/>
      <c r="E315" s="49"/>
      <c r="F315" s="49"/>
      <c r="G315" s="49"/>
      <c r="H315" s="49"/>
      <c r="I315" s="49"/>
      <c r="J315" s="49"/>
      <c r="K315" s="49"/>
      <c r="L315" s="40"/>
      <c r="M315" s="35"/>
      <c r="O315" s="35"/>
      <c r="P315" s="35"/>
      <c r="Q315" s="35"/>
      <c r="R315" s="35"/>
      <c r="S315" s="35"/>
      <c r="T315" s="35"/>
      <c r="U315" s="35"/>
      <c r="V315" s="35"/>
      <c r="W315" s="35"/>
      <c r="X315" s="35"/>
      <c r="Y315" s="35"/>
      <c r="Z315" s="35"/>
      <c r="AA315" s="35"/>
      <c r="AB315" s="35"/>
      <c r="AC315" s="35"/>
      <c r="AD315" s="35"/>
      <c r="AE315" s="35"/>
    </row>
  </sheetData>
  <sheetProtection algorithmName="SHA-512" hashValue="+w7PFxmBT7Jz4H9CLaVv+qIKoyJZNv8fTrEE2JOD/Xf+h9OR9ETnuJgfvfQiUjDEn85Q9lZV/OaQSFsMYl4CEA==" saltValue="fkJfIXDVu41VdEakLtojydChniDJvEYibpTL7ALqtFH7DkTqdVvPz+ArOodpHwUvKP8RKzhOAtGbi8nFcnn5yg==" spinCount="100000" sheet="1" objects="1" scenarios="1" formatColumns="0" formatRows="0" autoFilter="0"/>
  <autoFilter ref="C95:K314"/>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9"/>
      <c r="M2" s="379"/>
      <c r="N2" s="379"/>
      <c r="O2" s="379"/>
      <c r="P2" s="379"/>
      <c r="Q2" s="379"/>
      <c r="R2" s="379"/>
      <c r="S2" s="379"/>
      <c r="T2" s="379"/>
      <c r="U2" s="379"/>
      <c r="V2" s="379"/>
      <c r="AT2" s="18" t="s">
        <v>103</v>
      </c>
    </row>
    <row r="3" spans="1:46" s="1" customFormat="1" ht="6.95" customHeight="1">
      <c r="B3" s="109"/>
      <c r="C3" s="110"/>
      <c r="D3" s="110"/>
      <c r="E3" s="110"/>
      <c r="F3" s="110"/>
      <c r="G3" s="110"/>
      <c r="H3" s="110"/>
      <c r="I3" s="110"/>
      <c r="J3" s="110"/>
      <c r="K3" s="110"/>
      <c r="L3" s="21"/>
      <c r="AT3" s="18" t="s">
        <v>77</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80" t="str">
        <f>'Rekapitulace zakázky'!K6</f>
        <v>Olomouc - Nová ulice ON - oprava</v>
      </c>
      <c r="F7" s="381"/>
      <c r="G7" s="381"/>
      <c r="H7" s="381"/>
      <c r="L7" s="21"/>
    </row>
    <row r="8" spans="1:46" s="2" customFormat="1" ht="12" customHeight="1">
      <c r="A8" s="35"/>
      <c r="B8" s="40"/>
      <c r="C8" s="35"/>
      <c r="D8" s="113" t="s">
        <v>105</v>
      </c>
      <c r="E8" s="35"/>
      <c r="F8" s="35"/>
      <c r="G8" s="35"/>
      <c r="H8" s="35"/>
      <c r="I8" s="35"/>
      <c r="J8" s="35"/>
      <c r="K8" s="35"/>
      <c r="L8" s="114"/>
      <c r="S8" s="35"/>
      <c r="T8" s="35"/>
      <c r="U8" s="35"/>
      <c r="V8" s="35"/>
      <c r="W8" s="35"/>
      <c r="X8" s="35"/>
      <c r="Y8" s="35"/>
      <c r="Z8" s="35"/>
      <c r="AA8" s="35"/>
      <c r="AB8" s="35"/>
      <c r="AC8" s="35"/>
      <c r="AD8" s="35"/>
      <c r="AE8" s="35"/>
    </row>
    <row r="9" spans="1:46" s="2" customFormat="1" ht="16.5" customHeight="1">
      <c r="A9" s="35"/>
      <c r="B9" s="40"/>
      <c r="C9" s="35"/>
      <c r="D9" s="35"/>
      <c r="E9" s="383" t="s">
        <v>2095</v>
      </c>
      <c r="F9" s="382"/>
      <c r="G9" s="382"/>
      <c r="H9" s="382"/>
      <c r="I9" s="35"/>
      <c r="J9" s="35"/>
      <c r="K9" s="35"/>
      <c r="L9" s="114"/>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14"/>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04" t="s">
        <v>19</v>
      </c>
      <c r="G11" s="35"/>
      <c r="H11" s="35"/>
      <c r="I11" s="113" t="s">
        <v>20</v>
      </c>
      <c r="J11" s="104" t="s">
        <v>19</v>
      </c>
      <c r="K11" s="35"/>
      <c r="L11" s="114"/>
      <c r="S11" s="35"/>
      <c r="T11" s="35"/>
      <c r="U11" s="35"/>
      <c r="V11" s="35"/>
      <c r="W11" s="35"/>
      <c r="X11" s="35"/>
      <c r="Y11" s="35"/>
      <c r="Z11" s="35"/>
      <c r="AA11" s="35"/>
      <c r="AB11" s="35"/>
      <c r="AC11" s="35"/>
      <c r="AD11" s="35"/>
      <c r="AE11" s="35"/>
    </row>
    <row r="12" spans="1:46" s="2" customFormat="1" ht="12" customHeight="1">
      <c r="A12" s="35"/>
      <c r="B12" s="40"/>
      <c r="C12" s="35"/>
      <c r="D12" s="113" t="s">
        <v>21</v>
      </c>
      <c r="E12" s="35"/>
      <c r="F12" s="104" t="s">
        <v>22</v>
      </c>
      <c r="G12" s="35"/>
      <c r="H12" s="35"/>
      <c r="I12" s="113" t="s">
        <v>23</v>
      </c>
      <c r="J12" s="115">
        <f>'Rekapitulace zakázky'!AN8</f>
        <v>0</v>
      </c>
      <c r="K12" s="35"/>
      <c r="L12" s="114"/>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14"/>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04" t="str">
        <f>IF('Rekapitulace zakázky'!AN10="","",'Rekapitulace zakázky'!AN10)</f>
        <v/>
      </c>
      <c r="K14" s="35"/>
      <c r="L14" s="114"/>
      <c r="S14" s="35"/>
      <c r="T14" s="35"/>
      <c r="U14" s="35"/>
      <c r="V14" s="35"/>
      <c r="W14" s="35"/>
      <c r="X14" s="35"/>
      <c r="Y14" s="35"/>
      <c r="Z14" s="35"/>
      <c r="AA14" s="35"/>
      <c r="AB14" s="35"/>
      <c r="AC14" s="35"/>
      <c r="AD14" s="35"/>
      <c r="AE14" s="35"/>
    </row>
    <row r="15" spans="1:46" s="2" customFormat="1" ht="18" customHeight="1">
      <c r="A15" s="35"/>
      <c r="B15" s="40"/>
      <c r="C15" s="35"/>
      <c r="D15" s="35"/>
      <c r="E15" s="104" t="str">
        <f>IF('Rekapitulace zakázky'!E11="","",'Rekapitulace zakázky'!E11)</f>
        <v xml:space="preserve"> </v>
      </c>
      <c r="F15" s="35"/>
      <c r="G15" s="35"/>
      <c r="H15" s="35"/>
      <c r="I15" s="113" t="s">
        <v>26</v>
      </c>
      <c r="J15" s="104" t="str">
        <f>IF('Rekapitulace zakázky'!AN11="","",'Rekapitulace zakázky'!AN11)</f>
        <v/>
      </c>
      <c r="K15" s="35"/>
      <c r="L15" s="114"/>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14"/>
      <c r="S16" s="35"/>
      <c r="T16" s="35"/>
      <c r="U16" s="35"/>
      <c r="V16" s="35"/>
      <c r="W16" s="35"/>
      <c r="X16" s="35"/>
      <c r="Y16" s="35"/>
      <c r="Z16" s="35"/>
      <c r="AA16" s="35"/>
      <c r="AB16" s="35"/>
      <c r="AC16" s="35"/>
      <c r="AD16" s="35"/>
      <c r="AE16" s="35"/>
    </row>
    <row r="17" spans="1:31" s="2" customFormat="1" ht="12" customHeight="1">
      <c r="A17" s="35"/>
      <c r="B17" s="40"/>
      <c r="C17" s="35"/>
      <c r="D17" s="113" t="s">
        <v>27</v>
      </c>
      <c r="E17" s="35"/>
      <c r="F17" s="35"/>
      <c r="G17" s="35"/>
      <c r="H17" s="35"/>
      <c r="I17" s="113" t="s">
        <v>25</v>
      </c>
      <c r="J17" s="31" t="str">
        <f>'Rekapitulace zakázky'!AN13</f>
        <v>Vyplň údaj</v>
      </c>
      <c r="K17" s="35"/>
      <c r="L17" s="114"/>
      <c r="S17" s="35"/>
      <c r="T17" s="35"/>
      <c r="U17" s="35"/>
      <c r="V17" s="35"/>
      <c r="W17" s="35"/>
      <c r="X17" s="35"/>
      <c r="Y17" s="35"/>
      <c r="Z17" s="35"/>
      <c r="AA17" s="35"/>
      <c r="AB17" s="35"/>
      <c r="AC17" s="35"/>
      <c r="AD17" s="35"/>
      <c r="AE17" s="35"/>
    </row>
    <row r="18" spans="1:31" s="2" customFormat="1" ht="18" customHeight="1">
      <c r="A18" s="35"/>
      <c r="B18" s="40"/>
      <c r="C18" s="35"/>
      <c r="D18" s="35"/>
      <c r="E18" s="384" t="str">
        <f>'Rekapitulace zakázky'!E14</f>
        <v>Vyplň údaj</v>
      </c>
      <c r="F18" s="385"/>
      <c r="G18" s="385"/>
      <c r="H18" s="385"/>
      <c r="I18" s="113" t="s">
        <v>26</v>
      </c>
      <c r="J18" s="31" t="str">
        <f>'Rekapitulace zakázky'!AN14</f>
        <v>Vyplň údaj</v>
      </c>
      <c r="K18" s="35"/>
      <c r="L18" s="114"/>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14"/>
      <c r="S19" s="35"/>
      <c r="T19" s="35"/>
      <c r="U19" s="35"/>
      <c r="V19" s="35"/>
      <c r="W19" s="35"/>
      <c r="X19" s="35"/>
      <c r="Y19" s="35"/>
      <c r="Z19" s="35"/>
      <c r="AA19" s="35"/>
      <c r="AB19" s="35"/>
      <c r="AC19" s="35"/>
      <c r="AD19" s="35"/>
      <c r="AE19" s="35"/>
    </row>
    <row r="20" spans="1:31" s="2" customFormat="1" ht="12" customHeight="1">
      <c r="A20" s="35"/>
      <c r="B20" s="40"/>
      <c r="C20" s="35"/>
      <c r="D20" s="113" t="s">
        <v>29</v>
      </c>
      <c r="E20" s="35"/>
      <c r="F20" s="35"/>
      <c r="G20" s="35"/>
      <c r="H20" s="35"/>
      <c r="I20" s="113" t="s">
        <v>25</v>
      </c>
      <c r="J20" s="104" t="str">
        <f>IF('Rekapitulace zakázky'!AN16="","",'Rekapitulace zakázky'!AN16)</f>
        <v/>
      </c>
      <c r="K20" s="35"/>
      <c r="L20" s="114"/>
      <c r="S20" s="35"/>
      <c r="T20" s="35"/>
      <c r="U20" s="35"/>
      <c r="V20" s="35"/>
      <c r="W20" s="35"/>
      <c r="X20" s="35"/>
      <c r="Y20" s="35"/>
      <c r="Z20" s="35"/>
      <c r="AA20" s="35"/>
      <c r="AB20" s="35"/>
      <c r="AC20" s="35"/>
      <c r="AD20" s="35"/>
      <c r="AE20" s="35"/>
    </row>
    <row r="21" spans="1:31" s="2" customFormat="1" ht="18" customHeight="1">
      <c r="A21" s="35"/>
      <c r="B21" s="40"/>
      <c r="C21" s="35"/>
      <c r="D21" s="35"/>
      <c r="E21" s="104" t="str">
        <f>IF('Rekapitulace zakázky'!E17="","",'Rekapitulace zakázky'!E17)</f>
        <v xml:space="preserve"> </v>
      </c>
      <c r="F21" s="35"/>
      <c r="G21" s="35"/>
      <c r="H21" s="35"/>
      <c r="I21" s="113" t="s">
        <v>26</v>
      </c>
      <c r="J21" s="104" t="str">
        <f>IF('Rekapitulace zakázky'!AN17="","",'Rekapitulace zakázky'!AN17)</f>
        <v/>
      </c>
      <c r="K21" s="35"/>
      <c r="L21" s="114"/>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14"/>
      <c r="S22" s="35"/>
      <c r="T22" s="35"/>
      <c r="U22" s="35"/>
      <c r="V22" s="35"/>
      <c r="W22" s="35"/>
      <c r="X22" s="35"/>
      <c r="Y22" s="35"/>
      <c r="Z22" s="35"/>
      <c r="AA22" s="35"/>
      <c r="AB22" s="35"/>
      <c r="AC22" s="35"/>
      <c r="AD22" s="35"/>
      <c r="AE22" s="35"/>
    </row>
    <row r="23" spans="1:31" s="2" customFormat="1" ht="12" customHeight="1">
      <c r="A23" s="35"/>
      <c r="B23" s="40"/>
      <c r="C23" s="35"/>
      <c r="D23" s="113" t="s">
        <v>31</v>
      </c>
      <c r="E23" s="35"/>
      <c r="F23" s="35"/>
      <c r="G23" s="35"/>
      <c r="H23" s="35"/>
      <c r="I23" s="113" t="s">
        <v>25</v>
      </c>
      <c r="J23" s="104" t="str">
        <f>IF('Rekapitulace zakázky'!AN19="","",'Rekapitulace zakázky'!AN19)</f>
        <v/>
      </c>
      <c r="K23" s="35"/>
      <c r="L23" s="114"/>
      <c r="S23" s="35"/>
      <c r="T23" s="35"/>
      <c r="U23" s="35"/>
      <c r="V23" s="35"/>
      <c r="W23" s="35"/>
      <c r="X23" s="35"/>
      <c r="Y23" s="35"/>
      <c r="Z23" s="35"/>
      <c r="AA23" s="35"/>
      <c r="AB23" s="35"/>
      <c r="AC23" s="35"/>
      <c r="AD23" s="35"/>
      <c r="AE23" s="35"/>
    </row>
    <row r="24" spans="1:31" s="2" customFormat="1" ht="18" customHeight="1">
      <c r="A24" s="35"/>
      <c r="B24" s="40"/>
      <c r="C24" s="35"/>
      <c r="D24" s="35"/>
      <c r="E24" s="104" t="str">
        <f>IF('Rekapitulace zakázky'!E20="","",'Rekapitulace zakázky'!E20)</f>
        <v xml:space="preserve"> </v>
      </c>
      <c r="F24" s="35"/>
      <c r="G24" s="35"/>
      <c r="H24" s="35"/>
      <c r="I24" s="113" t="s">
        <v>26</v>
      </c>
      <c r="J24" s="104" t="str">
        <f>IF('Rekapitulace zakázky'!AN20="","",'Rekapitulace zakázky'!AN20)</f>
        <v/>
      </c>
      <c r="K24" s="35"/>
      <c r="L24" s="114"/>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14"/>
      <c r="S25" s="35"/>
      <c r="T25" s="35"/>
      <c r="U25" s="35"/>
      <c r="V25" s="35"/>
      <c r="W25" s="35"/>
      <c r="X25" s="35"/>
      <c r="Y25" s="35"/>
      <c r="Z25" s="35"/>
      <c r="AA25" s="35"/>
      <c r="AB25" s="35"/>
      <c r="AC25" s="35"/>
      <c r="AD25" s="35"/>
      <c r="AE25" s="35"/>
    </row>
    <row r="26" spans="1:31" s="2" customFormat="1" ht="12" customHeight="1">
      <c r="A26" s="35"/>
      <c r="B26" s="40"/>
      <c r="C26" s="35"/>
      <c r="D26" s="113" t="s">
        <v>32</v>
      </c>
      <c r="E26" s="35"/>
      <c r="F26" s="35"/>
      <c r="G26" s="35"/>
      <c r="H26" s="35"/>
      <c r="I26" s="35"/>
      <c r="J26" s="35"/>
      <c r="K26" s="35"/>
      <c r="L26" s="114"/>
      <c r="S26" s="35"/>
      <c r="T26" s="35"/>
      <c r="U26" s="35"/>
      <c r="V26" s="35"/>
      <c r="W26" s="35"/>
      <c r="X26" s="35"/>
      <c r="Y26" s="35"/>
      <c r="Z26" s="35"/>
      <c r="AA26" s="35"/>
      <c r="AB26" s="35"/>
      <c r="AC26" s="35"/>
      <c r="AD26" s="35"/>
      <c r="AE26" s="35"/>
    </row>
    <row r="27" spans="1:31" s="8" customFormat="1" ht="16.5" customHeight="1">
      <c r="A27" s="116"/>
      <c r="B27" s="117"/>
      <c r="C27" s="116"/>
      <c r="D27" s="116"/>
      <c r="E27" s="386" t="s">
        <v>19</v>
      </c>
      <c r="F27" s="386"/>
      <c r="G27" s="386"/>
      <c r="H27" s="386"/>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114"/>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114"/>
      <c r="S29" s="35"/>
      <c r="T29" s="35"/>
      <c r="U29" s="35"/>
      <c r="V29" s="35"/>
      <c r="W29" s="35"/>
      <c r="X29" s="35"/>
      <c r="Y29" s="35"/>
      <c r="Z29" s="35"/>
      <c r="AA29" s="35"/>
      <c r="AB29" s="35"/>
      <c r="AC29" s="35"/>
      <c r="AD29" s="35"/>
      <c r="AE29" s="35"/>
    </row>
    <row r="30" spans="1:31" s="2" customFormat="1" ht="25.35" customHeight="1">
      <c r="A30" s="35"/>
      <c r="B30" s="40"/>
      <c r="C30" s="35"/>
      <c r="D30" s="120" t="s">
        <v>34</v>
      </c>
      <c r="E30" s="35"/>
      <c r="F30" s="35"/>
      <c r="G30" s="35"/>
      <c r="H30" s="35"/>
      <c r="I30" s="35"/>
      <c r="J30" s="121">
        <f>ROUND(J83, 2)</f>
        <v>0</v>
      </c>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14.45" customHeight="1">
      <c r="A32" s="35"/>
      <c r="B32" s="40"/>
      <c r="C32" s="35"/>
      <c r="D32" s="35"/>
      <c r="E32" s="35"/>
      <c r="F32" s="122" t="s">
        <v>36</v>
      </c>
      <c r="G32" s="35"/>
      <c r="H32" s="35"/>
      <c r="I32" s="122" t="s">
        <v>35</v>
      </c>
      <c r="J32" s="122" t="s">
        <v>37</v>
      </c>
      <c r="K32" s="35"/>
      <c r="L32" s="114"/>
      <c r="S32" s="35"/>
      <c r="T32" s="35"/>
      <c r="U32" s="35"/>
      <c r="V32" s="35"/>
      <c r="W32" s="35"/>
      <c r="X32" s="35"/>
      <c r="Y32" s="35"/>
      <c r="Z32" s="35"/>
      <c r="AA32" s="35"/>
      <c r="AB32" s="35"/>
      <c r="AC32" s="35"/>
      <c r="AD32" s="35"/>
      <c r="AE32" s="35"/>
    </row>
    <row r="33" spans="1:31" s="2" customFormat="1" ht="14.45" customHeight="1">
      <c r="A33" s="35"/>
      <c r="B33" s="40"/>
      <c r="C33" s="35"/>
      <c r="D33" s="123" t="s">
        <v>38</v>
      </c>
      <c r="E33" s="113" t="s">
        <v>39</v>
      </c>
      <c r="F33" s="124">
        <f>ROUND((SUM(BE83:BE98)),  2)</f>
        <v>0</v>
      </c>
      <c r="G33" s="35"/>
      <c r="H33" s="35"/>
      <c r="I33" s="125">
        <v>0.21</v>
      </c>
      <c r="J33" s="124">
        <f>ROUND(((SUM(BE83:BE98))*I33),  2)</f>
        <v>0</v>
      </c>
      <c r="K33" s="35"/>
      <c r="L33" s="114"/>
      <c r="S33" s="35"/>
      <c r="T33" s="35"/>
      <c r="U33" s="35"/>
      <c r="V33" s="35"/>
      <c r="W33" s="35"/>
      <c r="X33" s="35"/>
      <c r="Y33" s="35"/>
      <c r="Z33" s="35"/>
      <c r="AA33" s="35"/>
      <c r="AB33" s="35"/>
      <c r="AC33" s="35"/>
      <c r="AD33" s="35"/>
      <c r="AE33" s="35"/>
    </row>
    <row r="34" spans="1:31" s="2" customFormat="1" ht="14.45" customHeight="1">
      <c r="A34" s="35"/>
      <c r="B34" s="40"/>
      <c r="C34" s="35"/>
      <c r="D34" s="35"/>
      <c r="E34" s="113" t="s">
        <v>40</v>
      </c>
      <c r="F34" s="124">
        <f>ROUND((SUM(BF83:BF98)),  2)</f>
        <v>0</v>
      </c>
      <c r="G34" s="35"/>
      <c r="H34" s="35"/>
      <c r="I34" s="125">
        <v>0.15</v>
      </c>
      <c r="J34" s="124">
        <f>ROUND(((SUM(BF83:BF98))*I34),  2)</f>
        <v>0</v>
      </c>
      <c r="K34" s="35"/>
      <c r="L34" s="114"/>
      <c r="S34" s="35"/>
      <c r="T34" s="35"/>
      <c r="U34" s="35"/>
      <c r="V34" s="35"/>
      <c r="W34" s="35"/>
      <c r="X34" s="35"/>
      <c r="Y34" s="35"/>
      <c r="Z34" s="35"/>
      <c r="AA34" s="35"/>
      <c r="AB34" s="35"/>
      <c r="AC34" s="35"/>
      <c r="AD34" s="35"/>
      <c r="AE34" s="35"/>
    </row>
    <row r="35" spans="1:31" s="2" customFormat="1" ht="14.45" hidden="1" customHeight="1">
      <c r="A35" s="35"/>
      <c r="B35" s="40"/>
      <c r="C35" s="35"/>
      <c r="D35" s="35"/>
      <c r="E35" s="113" t="s">
        <v>41</v>
      </c>
      <c r="F35" s="124">
        <f>ROUND((SUM(BG83:BG98)),  2)</f>
        <v>0</v>
      </c>
      <c r="G35" s="35"/>
      <c r="H35" s="35"/>
      <c r="I35" s="125">
        <v>0.21</v>
      </c>
      <c r="J35" s="124">
        <f>0</f>
        <v>0</v>
      </c>
      <c r="K35" s="35"/>
      <c r="L35" s="114"/>
      <c r="S35" s="35"/>
      <c r="T35" s="35"/>
      <c r="U35" s="35"/>
      <c r="V35" s="35"/>
      <c r="W35" s="35"/>
      <c r="X35" s="35"/>
      <c r="Y35" s="35"/>
      <c r="Z35" s="35"/>
      <c r="AA35" s="35"/>
      <c r="AB35" s="35"/>
      <c r="AC35" s="35"/>
      <c r="AD35" s="35"/>
      <c r="AE35" s="35"/>
    </row>
    <row r="36" spans="1:31" s="2" customFormat="1" ht="14.45" hidden="1" customHeight="1">
      <c r="A36" s="35"/>
      <c r="B36" s="40"/>
      <c r="C36" s="35"/>
      <c r="D36" s="35"/>
      <c r="E36" s="113" t="s">
        <v>42</v>
      </c>
      <c r="F36" s="124">
        <f>ROUND((SUM(BH83:BH98)),  2)</f>
        <v>0</v>
      </c>
      <c r="G36" s="35"/>
      <c r="H36" s="35"/>
      <c r="I36" s="125">
        <v>0.15</v>
      </c>
      <c r="J36" s="124">
        <f>0</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43</v>
      </c>
      <c r="F37" s="124">
        <f>ROUND((SUM(BI83:BI98)),  2)</f>
        <v>0</v>
      </c>
      <c r="G37" s="35"/>
      <c r="H37" s="35"/>
      <c r="I37" s="125">
        <v>0</v>
      </c>
      <c r="J37" s="124">
        <f>0</f>
        <v>0</v>
      </c>
      <c r="K37" s="35"/>
      <c r="L37" s="114"/>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14"/>
      <c r="S38" s="35"/>
      <c r="T38" s="35"/>
      <c r="U38" s="35"/>
      <c r="V38" s="35"/>
      <c r="W38" s="35"/>
      <c r="X38" s="35"/>
      <c r="Y38" s="35"/>
      <c r="Z38" s="35"/>
      <c r="AA38" s="35"/>
      <c r="AB38" s="35"/>
      <c r="AC38" s="35"/>
      <c r="AD38" s="35"/>
      <c r="AE38" s="35"/>
    </row>
    <row r="39" spans="1:31" s="2" customFormat="1" ht="25.35" customHeight="1">
      <c r="A39" s="35"/>
      <c r="B39" s="40"/>
      <c r="C39" s="126"/>
      <c r="D39" s="127" t="s">
        <v>44</v>
      </c>
      <c r="E39" s="128"/>
      <c r="F39" s="128"/>
      <c r="G39" s="129" t="s">
        <v>45</v>
      </c>
      <c r="H39" s="130" t="s">
        <v>46</v>
      </c>
      <c r="I39" s="128"/>
      <c r="J39" s="131">
        <f>SUM(J30:J37)</f>
        <v>0</v>
      </c>
      <c r="K39" s="132"/>
      <c r="L39" s="114"/>
      <c r="S39" s="35"/>
      <c r="T39" s="35"/>
      <c r="U39" s="35"/>
      <c r="V39" s="35"/>
      <c r="W39" s="35"/>
      <c r="X39" s="35"/>
      <c r="Y39" s="35"/>
      <c r="Z39" s="35"/>
      <c r="AA39" s="35"/>
      <c r="AB39" s="35"/>
      <c r="AC39" s="35"/>
      <c r="AD39" s="35"/>
      <c r="AE39" s="35"/>
    </row>
    <row r="40" spans="1:31" s="2" customFormat="1" ht="14.45" customHeight="1">
      <c r="A40" s="35"/>
      <c r="B40" s="133"/>
      <c r="C40" s="134"/>
      <c r="D40" s="134"/>
      <c r="E40" s="134"/>
      <c r="F40" s="134"/>
      <c r="G40" s="134"/>
      <c r="H40" s="134"/>
      <c r="I40" s="134"/>
      <c r="J40" s="134"/>
      <c r="K40" s="134"/>
      <c r="L40" s="114"/>
      <c r="S40" s="35"/>
      <c r="T40" s="35"/>
      <c r="U40" s="35"/>
      <c r="V40" s="35"/>
      <c r="W40" s="35"/>
      <c r="X40" s="35"/>
      <c r="Y40" s="35"/>
      <c r="Z40" s="35"/>
      <c r="AA40" s="35"/>
      <c r="AB40" s="35"/>
      <c r="AC40" s="35"/>
      <c r="AD40" s="35"/>
      <c r="AE40" s="35"/>
    </row>
    <row r="44" spans="1:31" s="2" customFormat="1" ht="6.95" customHeight="1">
      <c r="A44" s="35"/>
      <c r="B44" s="135"/>
      <c r="C44" s="136"/>
      <c r="D44" s="136"/>
      <c r="E44" s="136"/>
      <c r="F44" s="136"/>
      <c r="G44" s="136"/>
      <c r="H44" s="136"/>
      <c r="I44" s="136"/>
      <c r="J44" s="136"/>
      <c r="K44" s="136"/>
      <c r="L44" s="114"/>
      <c r="S44" s="35"/>
      <c r="T44" s="35"/>
      <c r="U44" s="35"/>
      <c r="V44" s="35"/>
      <c r="W44" s="35"/>
      <c r="X44" s="35"/>
      <c r="Y44" s="35"/>
      <c r="Z44" s="35"/>
      <c r="AA44" s="35"/>
      <c r="AB44" s="35"/>
      <c r="AC44" s="35"/>
      <c r="AD44" s="35"/>
      <c r="AE44" s="35"/>
    </row>
    <row r="45" spans="1:31" s="2" customFormat="1" ht="24.95" customHeight="1">
      <c r="A45" s="35"/>
      <c r="B45" s="36"/>
      <c r="C45" s="24" t="s">
        <v>109</v>
      </c>
      <c r="D45" s="37"/>
      <c r="E45" s="37"/>
      <c r="F45" s="37"/>
      <c r="G45" s="37"/>
      <c r="H45" s="37"/>
      <c r="I45" s="37"/>
      <c r="J45" s="37"/>
      <c r="K45" s="37"/>
      <c r="L45" s="114"/>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14"/>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16.5" customHeight="1">
      <c r="A48" s="35"/>
      <c r="B48" s="36"/>
      <c r="C48" s="37"/>
      <c r="D48" s="37"/>
      <c r="E48" s="387" t="str">
        <f>E7</f>
        <v>Olomouc - Nová ulice ON - oprava</v>
      </c>
      <c r="F48" s="388"/>
      <c r="G48" s="388"/>
      <c r="H48" s="388"/>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105</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36" t="str">
        <f>E9</f>
        <v>VRN - Vedlejší rozpočtové náklady</v>
      </c>
      <c r="F50" s="389"/>
      <c r="G50" s="389"/>
      <c r="H50" s="389"/>
      <c r="I50" s="37"/>
      <c r="J50" s="37"/>
      <c r="K50" s="37"/>
      <c r="L50" s="114"/>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14"/>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30" t="s">
        <v>23</v>
      </c>
      <c r="J52" s="60">
        <f>IF(J12="","",J12)</f>
        <v>0</v>
      </c>
      <c r="K52" s="37"/>
      <c r="L52" s="114"/>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5.2" customHeight="1">
      <c r="A54" s="35"/>
      <c r="B54" s="36"/>
      <c r="C54" s="30" t="s">
        <v>24</v>
      </c>
      <c r="D54" s="37"/>
      <c r="E54" s="37"/>
      <c r="F54" s="28" t="str">
        <f>E15</f>
        <v xml:space="preserve"> </v>
      </c>
      <c r="G54" s="37"/>
      <c r="H54" s="37"/>
      <c r="I54" s="30" t="s">
        <v>29</v>
      </c>
      <c r="J54" s="33" t="str">
        <f>E21</f>
        <v xml:space="preserve"> </v>
      </c>
      <c r="K54" s="37"/>
      <c r="L54" s="114"/>
      <c r="S54" s="35"/>
      <c r="T54" s="35"/>
      <c r="U54" s="35"/>
      <c r="V54" s="35"/>
      <c r="W54" s="35"/>
      <c r="X54" s="35"/>
      <c r="Y54" s="35"/>
      <c r="Z54" s="35"/>
      <c r="AA54" s="35"/>
      <c r="AB54" s="35"/>
      <c r="AC54" s="35"/>
      <c r="AD54" s="35"/>
      <c r="AE54" s="35"/>
    </row>
    <row r="55" spans="1:47" s="2" customFormat="1" ht="15.2" customHeight="1">
      <c r="A55" s="35"/>
      <c r="B55" s="36"/>
      <c r="C55" s="30" t="s">
        <v>27</v>
      </c>
      <c r="D55" s="37"/>
      <c r="E55" s="37"/>
      <c r="F55" s="28" t="str">
        <f>IF(E18="","",E18)</f>
        <v>Vyplň údaj</v>
      </c>
      <c r="G55" s="37"/>
      <c r="H55" s="37"/>
      <c r="I55" s="30" t="s">
        <v>31</v>
      </c>
      <c r="J55" s="33" t="str">
        <f>E24</f>
        <v xml:space="preserve"> </v>
      </c>
      <c r="K55" s="37"/>
      <c r="L55" s="114"/>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14"/>
      <c r="S56" s="35"/>
      <c r="T56" s="35"/>
      <c r="U56" s="35"/>
      <c r="V56" s="35"/>
      <c r="W56" s="35"/>
      <c r="X56" s="35"/>
      <c r="Y56" s="35"/>
      <c r="Z56" s="35"/>
      <c r="AA56" s="35"/>
      <c r="AB56" s="35"/>
      <c r="AC56" s="35"/>
      <c r="AD56" s="35"/>
      <c r="AE56" s="35"/>
    </row>
    <row r="57" spans="1:47" s="2" customFormat="1" ht="29.25" customHeight="1">
      <c r="A57" s="35"/>
      <c r="B57" s="36"/>
      <c r="C57" s="137" t="s">
        <v>110</v>
      </c>
      <c r="D57" s="138"/>
      <c r="E57" s="138"/>
      <c r="F57" s="138"/>
      <c r="G57" s="138"/>
      <c r="H57" s="138"/>
      <c r="I57" s="138"/>
      <c r="J57" s="139" t="s">
        <v>111</v>
      </c>
      <c r="K57" s="138"/>
      <c r="L57" s="114"/>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14"/>
      <c r="S58" s="35"/>
      <c r="T58" s="35"/>
      <c r="U58" s="35"/>
      <c r="V58" s="35"/>
      <c r="W58" s="35"/>
      <c r="X58" s="35"/>
      <c r="Y58" s="35"/>
      <c r="Z58" s="35"/>
      <c r="AA58" s="35"/>
      <c r="AB58" s="35"/>
      <c r="AC58" s="35"/>
      <c r="AD58" s="35"/>
      <c r="AE58" s="35"/>
    </row>
    <row r="59" spans="1:47" s="2" customFormat="1" ht="22.9" customHeight="1">
      <c r="A59" s="35"/>
      <c r="B59" s="36"/>
      <c r="C59" s="140" t="s">
        <v>66</v>
      </c>
      <c r="D59" s="37"/>
      <c r="E59" s="37"/>
      <c r="F59" s="37"/>
      <c r="G59" s="37"/>
      <c r="H59" s="37"/>
      <c r="I59" s="37"/>
      <c r="J59" s="78">
        <f>J83</f>
        <v>0</v>
      </c>
      <c r="K59" s="37"/>
      <c r="L59" s="114"/>
      <c r="S59" s="35"/>
      <c r="T59" s="35"/>
      <c r="U59" s="35"/>
      <c r="V59" s="35"/>
      <c r="W59" s="35"/>
      <c r="X59" s="35"/>
      <c r="Y59" s="35"/>
      <c r="Z59" s="35"/>
      <c r="AA59" s="35"/>
      <c r="AB59" s="35"/>
      <c r="AC59" s="35"/>
      <c r="AD59" s="35"/>
      <c r="AE59" s="35"/>
      <c r="AU59" s="18" t="s">
        <v>112</v>
      </c>
    </row>
    <row r="60" spans="1:47" s="9" customFormat="1" ht="24.95" customHeight="1">
      <c r="B60" s="141"/>
      <c r="C60" s="142"/>
      <c r="D60" s="143" t="s">
        <v>2095</v>
      </c>
      <c r="E60" s="144"/>
      <c r="F60" s="144"/>
      <c r="G60" s="144"/>
      <c r="H60" s="144"/>
      <c r="I60" s="144"/>
      <c r="J60" s="145">
        <f>J84</f>
        <v>0</v>
      </c>
      <c r="K60" s="142"/>
      <c r="L60" s="146"/>
    </row>
    <row r="61" spans="1:47" s="10" customFormat="1" ht="19.899999999999999" customHeight="1">
      <c r="B61" s="147"/>
      <c r="C61" s="98"/>
      <c r="D61" s="148" t="s">
        <v>2096</v>
      </c>
      <c r="E61" s="149"/>
      <c r="F61" s="149"/>
      <c r="G61" s="149"/>
      <c r="H61" s="149"/>
      <c r="I61" s="149"/>
      <c r="J61" s="150">
        <f>J90</f>
        <v>0</v>
      </c>
      <c r="K61" s="98"/>
      <c r="L61" s="151"/>
    </row>
    <row r="62" spans="1:47" s="10" customFormat="1" ht="19.899999999999999" customHeight="1">
      <c r="B62" s="147"/>
      <c r="C62" s="98"/>
      <c r="D62" s="148" t="s">
        <v>2097</v>
      </c>
      <c r="E62" s="149"/>
      <c r="F62" s="149"/>
      <c r="G62" s="149"/>
      <c r="H62" s="149"/>
      <c r="I62" s="149"/>
      <c r="J62" s="150">
        <f>J93</f>
        <v>0</v>
      </c>
      <c r="K62" s="98"/>
      <c r="L62" s="151"/>
    </row>
    <row r="63" spans="1:47" s="10" customFormat="1" ht="19.899999999999999" customHeight="1">
      <c r="B63" s="147"/>
      <c r="C63" s="98"/>
      <c r="D63" s="148" t="s">
        <v>2098</v>
      </c>
      <c r="E63" s="149"/>
      <c r="F63" s="149"/>
      <c r="G63" s="149"/>
      <c r="H63" s="149"/>
      <c r="I63" s="149"/>
      <c r="J63" s="150">
        <f>J97</f>
        <v>0</v>
      </c>
      <c r="K63" s="98"/>
      <c r="L63" s="151"/>
    </row>
    <row r="64" spans="1:47" s="2" customFormat="1" ht="21.75" customHeight="1">
      <c r="A64" s="35"/>
      <c r="B64" s="36"/>
      <c r="C64" s="37"/>
      <c r="D64" s="37"/>
      <c r="E64" s="37"/>
      <c r="F64" s="37"/>
      <c r="G64" s="37"/>
      <c r="H64" s="37"/>
      <c r="I64" s="37"/>
      <c r="J64" s="37"/>
      <c r="K64" s="37"/>
      <c r="L64" s="114"/>
      <c r="S64" s="35"/>
      <c r="T64" s="35"/>
      <c r="U64" s="35"/>
      <c r="V64" s="35"/>
      <c r="W64" s="35"/>
      <c r="X64" s="35"/>
      <c r="Y64" s="35"/>
      <c r="Z64" s="35"/>
      <c r="AA64" s="35"/>
      <c r="AB64" s="35"/>
      <c r="AC64" s="35"/>
      <c r="AD64" s="35"/>
      <c r="AE64" s="35"/>
    </row>
    <row r="65" spans="1:31" s="2" customFormat="1" ht="6.95" customHeight="1">
      <c r="A65" s="35"/>
      <c r="B65" s="48"/>
      <c r="C65" s="49"/>
      <c r="D65" s="49"/>
      <c r="E65" s="49"/>
      <c r="F65" s="49"/>
      <c r="G65" s="49"/>
      <c r="H65" s="49"/>
      <c r="I65" s="49"/>
      <c r="J65" s="49"/>
      <c r="K65" s="49"/>
      <c r="L65" s="114"/>
      <c r="S65" s="35"/>
      <c r="T65" s="35"/>
      <c r="U65" s="35"/>
      <c r="V65" s="35"/>
      <c r="W65" s="35"/>
      <c r="X65" s="35"/>
      <c r="Y65" s="35"/>
      <c r="Z65" s="35"/>
      <c r="AA65" s="35"/>
      <c r="AB65" s="35"/>
      <c r="AC65" s="35"/>
      <c r="AD65" s="35"/>
      <c r="AE65" s="35"/>
    </row>
    <row r="69" spans="1:31" s="2" customFormat="1" ht="6.95" customHeight="1">
      <c r="A69" s="35"/>
      <c r="B69" s="50"/>
      <c r="C69" s="51"/>
      <c r="D69" s="51"/>
      <c r="E69" s="51"/>
      <c r="F69" s="51"/>
      <c r="G69" s="51"/>
      <c r="H69" s="51"/>
      <c r="I69" s="51"/>
      <c r="J69" s="51"/>
      <c r="K69" s="51"/>
      <c r="L69" s="114"/>
      <c r="S69" s="35"/>
      <c r="T69" s="35"/>
      <c r="U69" s="35"/>
      <c r="V69" s="35"/>
      <c r="W69" s="35"/>
      <c r="X69" s="35"/>
      <c r="Y69" s="35"/>
      <c r="Z69" s="35"/>
      <c r="AA69" s="35"/>
      <c r="AB69" s="35"/>
      <c r="AC69" s="35"/>
      <c r="AD69" s="35"/>
      <c r="AE69" s="35"/>
    </row>
    <row r="70" spans="1:31" s="2" customFormat="1" ht="24.95" customHeight="1">
      <c r="A70" s="35"/>
      <c r="B70" s="36"/>
      <c r="C70" s="24" t="s">
        <v>144</v>
      </c>
      <c r="D70" s="37"/>
      <c r="E70" s="37"/>
      <c r="F70" s="37"/>
      <c r="G70" s="37"/>
      <c r="H70" s="37"/>
      <c r="I70" s="37"/>
      <c r="J70" s="37"/>
      <c r="K70" s="37"/>
      <c r="L70" s="114"/>
      <c r="S70" s="35"/>
      <c r="T70" s="35"/>
      <c r="U70" s="35"/>
      <c r="V70" s="35"/>
      <c r="W70" s="35"/>
      <c r="X70" s="35"/>
      <c r="Y70" s="35"/>
      <c r="Z70" s="35"/>
      <c r="AA70" s="35"/>
      <c r="AB70" s="35"/>
      <c r="AC70" s="35"/>
      <c r="AD70" s="35"/>
      <c r="AE70" s="35"/>
    </row>
    <row r="71" spans="1:31" s="2" customFormat="1" ht="6.95" customHeight="1">
      <c r="A71" s="35"/>
      <c r="B71" s="36"/>
      <c r="C71" s="37"/>
      <c r="D71" s="37"/>
      <c r="E71" s="37"/>
      <c r="F71" s="37"/>
      <c r="G71" s="37"/>
      <c r="H71" s="37"/>
      <c r="I71" s="37"/>
      <c r="J71" s="37"/>
      <c r="K71" s="37"/>
      <c r="L71" s="114"/>
      <c r="S71" s="35"/>
      <c r="T71" s="35"/>
      <c r="U71" s="35"/>
      <c r="V71" s="35"/>
      <c r="W71" s="35"/>
      <c r="X71" s="35"/>
      <c r="Y71" s="35"/>
      <c r="Z71" s="35"/>
      <c r="AA71" s="35"/>
      <c r="AB71" s="35"/>
      <c r="AC71" s="35"/>
      <c r="AD71" s="35"/>
      <c r="AE71" s="35"/>
    </row>
    <row r="72" spans="1:31" s="2" customFormat="1" ht="12" customHeight="1">
      <c r="A72" s="35"/>
      <c r="B72" s="36"/>
      <c r="C72" s="30" t="s">
        <v>16</v>
      </c>
      <c r="D72" s="37"/>
      <c r="E72" s="37"/>
      <c r="F72" s="37"/>
      <c r="G72" s="37"/>
      <c r="H72" s="37"/>
      <c r="I72" s="37"/>
      <c r="J72" s="37"/>
      <c r="K72" s="37"/>
      <c r="L72" s="114"/>
      <c r="S72" s="35"/>
      <c r="T72" s="35"/>
      <c r="U72" s="35"/>
      <c r="V72" s="35"/>
      <c r="W72" s="35"/>
      <c r="X72" s="35"/>
      <c r="Y72" s="35"/>
      <c r="Z72" s="35"/>
      <c r="AA72" s="35"/>
      <c r="AB72" s="35"/>
      <c r="AC72" s="35"/>
      <c r="AD72" s="35"/>
      <c r="AE72" s="35"/>
    </row>
    <row r="73" spans="1:31" s="2" customFormat="1" ht="16.5" customHeight="1">
      <c r="A73" s="35"/>
      <c r="B73" s="36"/>
      <c r="C73" s="37"/>
      <c r="D73" s="37"/>
      <c r="E73" s="387" t="str">
        <f>E7</f>
        <v>Olomouc - Nová ulice ON - oprava</v>
      </c>
      <c r="F73" s="388"/>
      <c r="G73" s="388"/>
      <c r="H73" s="388"/>
      <c r="I73" s="37"/>
      <c r="J73" s="37"/>
      <c r="K73" s="37"/>
      <c r="L73" s="114"/>
      <c r="S73" s="35"/>
      <c r="T73" s="35"/>
      <c r="U73" s="35"/>
      <c r="V73" s="35"/>
      <c r="W73" s="35"/>
      <c r="X73" s="35"/>
      <c r="Y73" s="35"/>
      <c r="Z73" s="35"/>
      <c r="AA73" s="35"/>
      <c r="AB73" s="35"/>
      <c r="AC73" s="35"/>
      <c r="AD73" s="35"/>
      <c r="AE73" s="35"/>
    </row>
    <row r="74" spans="1:31" s="2" customFormat="1" ht="12" customHeight="1">
      <c r="A74" s="35"/>
      <c r="B74" s="36"/>
      <c r="C74" s="30" t="s">
        <v>105</v>
      </c>
      <c r="D74" s="37"/>
      <c r="E74" s="37"/>
      <c r="F74" s="37"/>
      <c r="G74" s="37"/>
      <c r="H74" s="37"/>
      <c r="I74" s="37"/>
      <c r="J74" s="37"/>
      <c r="K74" s="37"/>
      <c r="L74" s="114"/>
      <c r="S74" s="35"/>
      <c r="T74" s="35"/>
      <c r="U74" s="35"/>
      <c r="V74" s="35"/>
      <c r="W74" s="35"/>
      <c r="X74" s="35"/>
      <c r="Y74" s="35"/>
      <c r="Z74" s="35"/>
      <c r="AA74" s="35"/>
      <c r="AB74" s="35"/>
      <c r="AC74" s="35"/>
      <c r="AD74" s="35"/>
      <c r="AE74" s="35"/>
    </row>
    <row r="75" spans="1:31" s="2" customFormat="1" ht="16.5" customHeight="1">
      <c r="A75" s="35"/>
      <c r="B75" s="36"/>
      <c r="C75" s="37"/>
      <c r="D75" s="37"/>
      <c r="E75" s="336" t="str">
        <f>E9</f>
        <v>VRN - Vedlejší rozpočtové náklady</v>
      </c>
      <c r="F75" s="389"/>
      <c r="G75" s="389"/>
      <c r="H75" s="389"/>
      <c r="I75" s="37"/>
      <c r="J75" s="37"/>
      <c r="K75" s="37"/>
      <c r="L75" s="114"/>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14"/>
      <c r="S76" s="35"/>
      <c r="T76" s="35"/>
      <c r="U76" s="35"/>
      <c r="V76" s="35"/>
      <c r="W76" s="35"/>
      <c r="X76" s="35"/>
      <c r="Y76" s="35"/>
      <c r="Z76" s="35"/>
      <c r="AA76" s="35"/>
      <c r="AB76" s="35"/>
      <c r="AC76" s="35"/>
      <c r="AD76" s="35"/>
      <c r="AE76" s="35"/>
    </row>
    <row r="77" spans="1:31" s="2" customFormat="1" ht="12" customHeight="1">
      <c r="A77" s="35"/>
      <c r="B77" s="36"/>
      <c r="C77" s="30" t="s">
        <v>21</v>
      </c>
      <c r="D77" s="37"/>
      <c r="E77" s="37"/>
      <c r="F77" s="28" t="str">
        <f>F12</f>
        <v xml:space="preserve"> </v>
      </c>
      <c r="G77" s="37"/>
      <c r="H77" s="37"/>
      <c r="I77" s="30" t="s">
        <v>23</v>
      </c>
      <c r="J77" s="60">
        <f>IF(J12="","",J12)</f>
        <v>0</v>
      </c>
      <c r="K77" s="37"/>
      <c r="L77" s="114"/>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37"/>
      <c r="J78" s="37"/>
      <c r="K78" s="37"/>
      <c r="L78" s="114"/>
      <c r="S78" s="35"/>
      <c r="T78" s="35"/>
      <c r="U78" s="35"/>
      <c r="V78" s="35"/>
      <c r="W78" s="35"/>
      <c r="X78" s="35"/>
      <c r="Y78" s="35"/>
      <c r="Z78" s="35"/>
      <c r="AA78" s="35"/>
      <c r="AB78" s="35"/>
      <c r="AC78" s="35"/>
      <c r="AD78" s="35"/>
      <c r="AE78" s="35"/>
    </row>
    <row r="79" spans="1:31" s="2" customFormat="1" ht="15.2" customHeight="1">
      <c r="A79" s="35"/>
      <c r="B79" s="36"/>
      <c r="C79" s="30" t="s">
        <v>24</v>
      </c>
      <c r="D79" s="37"/>
      <c r="E79" s="37"/>
      <c r="F79" s="28" t="str">
        <f>E15</f>
        <v xml:space="preserve"> </v>
      </c>
      <c r="G79" s="37"/>
      <c r="H79" s="37"/>
      <c r="I79" s="30" t="s">
        <v>29</v>
      </c>
      <c r="J79" s="33" t="str">
        <f>E21</f>
        <v xml:space="preserve"> </v>
      </c>
      <c r="K79" s="37"/>
      <c r="L79" s="114"/>
      <c r="S79" s="35"/>
      <c r="T79" s="35"/>
      <c r="U79" s="35"/>
      <c r="V79" s="35"/>
      <c r="W79" s="35"/>
      <c r="X79" s="35"/>
      <c r="Y79" s="35"/>
      <c r="Z79" s="35"/>
      <c r="AA79" s="35"/>
      <c r="AB79" s="35"/>
      <c r="AC79" s="35"/>
      <c r="AD79" s="35"/>
      <c r="AE79" s="35"/>
    </row>
    <row r="80" spans="1:31" s="2" customFormat="1" ht="15.2" customHeight="1">
      <c r="A80" s="35"/>
      <c r="B80" s="36"/>
      <c r="C80" s="30" t="s">
        <v>27</v>
      </c>
      <c r="D80" s="37"/>
      <c r="E80" s="37"/>
      <c r="F80" s="28" t="str">
        <f>IF(E18="","",E18)</f>
        <v>Vyplň údaj</v>
      </c>
      <c r="G80" s="37"/>
      <c r="H80" s="37"/>
      <c r="I80" s="30" t="s">
        <v>31</v>
      </c>
      <c r="J80" s="33" t="str">
        <f>E24</f>
        <v xml:space="preserve"> </v>
      </c>
      <c r="K80" s="37"/>
      <c r="L80" s="114"/>
      <c r="S80" s="35"/>
      <c r="T80" s="35"/>
      <c r="U80" s="35"/>
      <c r="V80" s="35"/>
      <c r="W80" s="35"/>
      <c r="X80" s="35"/>
      <c r="Y80" s="35"/>
      <c r="Z80" s="35"/>
      <c r="AA80" s="35"/>
      <c r="AB80" s="35"/>
      <c r="AC80" s="35"/>
      <c r="AD80" s="35"/>
      <c r="AE80" s="35"/>
    </row>
    <row r="81" spans="1:65" s="2" customFormat="1" ht="10.35" customHeight="1">
      <c r="A81" s="35"/>
      <c r="B81" s="36"/>
      <c r="C81" s="37"/>
      <c r="D81" s="37"/>
      <c r="E81" s="37"/>
      <c r="F81" s="37"/>
      <c r="G81" s="37"/>
      <c r="H81" s="37"/>
      <c r="I81" s="37"/>
      <c r="J81" s="37"/>
      <c r="K81" s="37"/>
      <c r="L81" s="114"/>
      <c r="S81" s="35"/>
      <c r="T81" s="35"/>
      <c r="U81" s="35"/>
      <c r="V81" s="35"/>
      <c r="W81" s="35"/>
      <c r="X81" s="35"/>
      <c r="Y81" s="35"/>
      <c r="Z81" s="35"/>
      <c r="AA81" s="35"/>
      <c r="AB81" s="35"/>
      <c r="AC81" s="35"/>
      <c r="AD81" s="35"/>
      <c r="AE81" s="35"/>
    </row>
    <row r="82" spans="1:65" s="11" customFormat="1" ht="29.25" customHeight="1">
      <c r="A82" s="152"/>
      <c r="B82" s="153"/>
      <c r="C82" s="154" t="s">
        <v>145</v>
      </c>
      <c r="D82" s="155" t="s">
        <v>53</v>
      </c>
      <c r="E82" s="155" t="s">
        <v>49</v>
      </c>
      <c r="F82" s="155" t="s">
        <v>50</v>
      </c>
      <c r="G82" s="155" t="s">
        <v>146</v>
      </c>
      <c r="H82" s="155" t="s">
        <v>147</v>
      </c>
      <c r="I82" s="155" t="s">
        <v>148</v>
      </c>
      <c r="J82" s="155" t="s">
        <v>111</v>
      </c>
      <c r="K82" s="156" t="s">
        <v>149</v>
      </c>
      <c r="L82" s="157"/>
      <c r="M82" s="69" t="s">
        <v>19</v>
      </c>
      <c r="N82" s="70" t="s">
        <v>38</v>
      </c>
      <c r="O82" s="70" t="s">
        <v>150</v>
      </c>
      <c r="P82" s="70" t="s">
        <v>151</v>
      </c>
      <c r="Q82" s="70" t="s">
        <v>152</v>
      </c>
      <c r="R82" s="70" t="s">
        <v>153</v>
      </c>
      <c r="S82" s="70" t="s">
        <v>154</v>
      </c>
      <c r="T82" s="71" t="s">
        <v>155</v>
      </c>
      <c r="U82" s="152"/>
      <c r="V82" s="152"/>
      <c r="W82" s="152"/>
      <c r="X82" s="152"/>
      <c r="Y82" s="152"/>
      <c r="Z82" s="152"/>
      <c r="AA82" s="152"/>
      <c r="AB82" s="152"/>
      <c r="AC82" s="152"/>
      <c r="AD82" s="152"/>
      <c r="AE82" s="152"/>
    </row>
    <row r="83" spans="1:65" s="2" customFormat="1" ht="22.9" customHeight="1">
      <c r="A83" s="35"/>
      <c r="B83" s="36"/>
      <c r="C83" s="76" t="s">
        <v>156</v>
      </c>
      <c r="D83" s="37"/>
      <c r="E83" s="37"/>
      <c r="F83" s="37"/>
      <c r="G83" s="37"/>
      <c r="H83" s="37"/>
      <c r="I83" s="37"/>
      <c r="J83" s="158">
        <f>BK83</f>
        <v>0</v>
      </c>
      <c r="K83" s="37"/>
      <c r="L83" s="40"/>
      <c r="M83" s="72"/>
      <c r="N83" s="159"/>
      <c r="O83" s="73"/>
      <c r="P83" s="160">
        <f>P84</f>
        <v>0</v>
      </c>
      <c r="Q83" s="73"/>
      <c r="R83" s="160">
        <f>R84</f>
        <v>0</v>
      </c>
      <c r="S83" s="73"/>
      <c r="T83" s="161">
        <f>T84</f>
        <v>0</v>
      </c>
      <c r="U83" s="35"/>
      <c r="V83" s="35"/>
      <c r="W83" s="35"/>
      <c r="X83" s="35"/>
      <c r="Y83" s="35"/>
      <c r="Z83" s="35"/>
      <c r="AA83" s="35"/>
      <c r="AB83" s="35"/>
      <c r="AC83" s="35"/>
      <c r="AD83" s="35"/>
      <c r="AE83" s="35"/>
      <c r="AT83" s="18" t="s">
        <v>67</v>
      </c>
      <c r="AU83" s="18" t="s">
        <v>112</v>
      </c>
      <c r="BK83" s="162">
        <f>BK84</f>
        <v>0</v>
      </c>
    </row>
    <row r="84" spans="1:65" s="12" customFormat="1" ht="25.9" customHeight="1">
      <c r="B84" s="163"/>
      <c r="C84" s="164"/>
      <c r="D84" s="165" t="s">
        <v>67</v>
      </c>
      <c r="E84" s="166" t="s">
        <v>101</v>
      </c>
      <c r="F84" s="166" t="s">
        <v>102</v>
      </c>
      <c r="G84" s="164"/>
      <c r="H84" s="164"/>
      <c r="I84" s="167"/>
      <c r="J84" s="168">
        <f>BK84</f>
        <v>0</v>
      </c>
      <c r="K84" s="164"/>
      <c r="L84" s="169"/>
      <c r="M84" s="170"/>
      <c r="N84" s="171"/>
      <c r="O84" s="171"/>
      <c r="P84" s="172">
        <f>P85+SUM(P86:P90)+P93+P97</f>
        <v>0</v>
      </c>
      <c r="Q84" s="171"/>
      <c r="R84" s="172">
        <f>R85+SUM(R86:R90)+R93+R97</f>
        <v>0</v>
      </c>
      <c r="S84" s="171"/>
      <c r="T84" s="173">
        <f>T85+SUM(T86:T90)+T93+T97</f>
        <v>0</v>
      </c>
      <c r="AR84" s="174" t="s">
        <v>185</v>
      </c>
      <c r="AT84" s="175" t="s">
        <v>67</v>
      </c>
      <c r="AU84" s="175" t="s">
        <v>68</v>
      </c>
      <c r="AY84" s="174" t="s">
        <v>159</v>
      </c>
      <c r="BK84" s="176">
        <f>BK85+SUM(BK86:BK90)+BK93+BK97</f>
        <v>0</v>
      </c>
    </row>
    <row r="85" spans="1:65" s="2" customFormat="1" ht="21.75" customHeight="1">
      <c r="A85" s="35"/>
      <c r="B85" s="36"/>
      <c r="C85" s="179" t="s">
        <v>75</v>
      </c>
      <c r="D85" s="179" t="s">
        <v>161</v>
      </c>
      <c r="E85" s="180" t="s">
        <v>2099</v>
      </c>
      <c r="F85" s="181" t="s">
        <v>2100</v>
      </c>
      <c r="G85" s="182" t="s">
        <v>1419</v>
      </c>
      <c r="H85" s="246"/>
      <c r="I85" s="184"/>
      <c r="J85" s="185">
        <f>ROUND(I85*H85,2)</f>
        <v>0</v>
      </c>
      <c r="K85" s="181" t="s">
        <v>697</v>
      </c>
      <c r="L85" s="40"/>
      <c r="M85" s="186" t="s">
        <v>19</v>
      </c>
      <c r="N85" s="187" t="s">
        <v>39</v>
      </c>
      <c r="O85" s="65"/>
      <c r="P85" s="188">
        <f>O85*H85</f>
        <v>0</v>
      </c>
      <c r="Q85" s="188">
        <v>0</v>
      </c>
      <c r="R85" s="188">
        <f>Q85*H85</f>
        <v>0</v>
      </c>
      <c r="S85" s="188">
        <v>0</v>
      </c>
      <c r="T85" s="189">
        <f>S85*H85</f>
        <v>0</v>
      </c>
      <c r="U85" s="35"/>
      <c r="V85" s="35"/>
      <c r="W85" s="35"/>
      <c r="X85" s="35"/>
      <c r="Y85" s="35"/>
      <c r="Z85" s="35"/>
      <c r="AA85" s="35"/>
      <c r="AB85" s="35"/>
      <c r="AC85" s="35"/>
      <c r="AD85" s="35"/>
      <c r="AE85" s="35"/>
      <c r="AR85" s="190" t="s">
        <v>166</v>
      </c>
      <c r="AT85" s="190" t="s">
        <v>161</v>
      </c>
      <c r="AU85" s="190" t="s">
        <v>75</v>
      </c>
      <c r="AY85" s="18" t="s">
        <v>159</v>
      </c>
      <c r="BE85" s="191">
        <f>IF(N85="základní",J85,0)</f>
        <v>0</v>
      </c>
      <c r="BF85" s="191">
        <f>IF(N85="snížená",J85,0)</f>
        <v>0</v>
      </c>
      <c r="BG85" s="191">
        <f>IF(N85="zákl. přenesená",J85,0)</f>
        <v>0</v>
      </c>
      <c r="BH85" s="191">
        <f>IF(N85="sníž. přenesená",J85,0)</f>
        <v>0</v>
      </c>
      <c r="BI85" s="191">
        <f>IF(N85="nulová",J85,0)</f>
        <v>0</v>
      </c>
      <c r="BJ85" s="18" t="s">
        <v>75</v>
      </c>
      <c r="BK85" s="191">
        <f>ROUND(I85*H85,2)</f>
        <v>0</v>
      </c>
      <c r="BL85" s="18" t="s">
        <v>166</v>
      </c>
      <c r="BM85" s="190" t="s">
        <v>2101</v>
      </c>
    </row>
    <row r="86" spans="1:65" s="2" customFormat="1" ht="24">
      <c r="A86" s="35"/>
      <c r="B86" s="36"/>
      <c r="C86" s="179" t="s">
        <v>77</v>
      </c>
      <c r="D86" s="179" t="s">
        <v>161</v>
      </c>
      <c r="E86" s="180" t="s">
        <v>2102</v>
      </c>
      <c r="F86" s="181" t="s">
        <v>2103</v>
      </c>
      <c r="G86" s="182" t="s">
        <v>1419</v>
      </c>
      <c r="H86" s="246"/>
      <c r="I86" s="184"/>
      <c r="J86" s="185">
        <f>ROUND(I86*H86,2)</f>
        <v>0</v>
      </c>
      <c r="K86" s="181" t="s">
        <v>697</v>
      </c>
      <c r="L86" s="40"/>
      <c r="M86" s="186" t="s">
        <v>19</v>
      </c>
      <c r="N86" s="187" t="s">
        <v>39</v>
      </c>
      <c r="O86" s="65"/>
      <c r="P86" s="188">
        <f>O86*H86</f>
        <v>0</v>
      </c>
      <c r="Q86" s="188">
        <v>0</v>
      </c>
      <c r="R86" s="188">
        <f>Q86*H86</f>
        <v>0</v>
      </c>
      <c r="S86" s="188">
        <v>0</v>
      </c>
      <c r="T86" s="189">
        <f>S86*H86</f>
        <v>0</v>
      </c>
      <c r="U86" s="35"/>
      <c r="V86" s="35"/>
      <c r="W86" s="35"/>
      <c r="X86" s="35"/>
      <c r="Y86" s="35"/>
      <c r="Z86" s="35"/>
      <c r="AA86" s="35"/>
      <c r="AB86" s="35"/>
      <c r="AC86" s="35"/>
      <c r="AD86" s="35"/>
      <c r="AE86" s="35"/>
      <c r="AR86" s="190" t="s">
        <v>166</v>
      </c>
      <c r="AT86" s="190" t="s">
        <v>161</v>
      </c>
      <c r="AU86" s="190" t="s">
        <v>75</v>
      </c>
      <c r="AY86" s="18" t="s">
        <v>159</v>
      </c>
      <c r="BE86" s="191">
        <f>IF(N86="základní",J86,0)</f>
        <v>0</v>
      </c>
      <c r="BF86" s="191">
        <f>IF(N86="snížená",J86,0)</f>
        <v>0</v>
      </c>
      <c r="BG86" s="191">
        <f>IF(N86="zákl. přenesená",J86,0)</f>
        <v>0</v>
      </c>
      <c r="BH86" s="191">
        <f>IF(N86="sníž. přenesená",J86,0)</f>
        <v>0</v>
      </c>
      <c r="BI86" s="191">
        <f>IF(N86="nulová",J86,0)</f>
        <v>0</v>
      </c>
      <c r="BJ86" s="18" t="s">
        <v>75</v>
      </c>
      <c r="BK86" s="191">
        <f>ROUND(I86*H86,2)</f>
        <v>0</v>
      </c>
      <c r="BL86" s="18" t="s">
        <v>166</v>
      </c>
      <c r="BM86" s="190" t="s">
        <v>2104</v>
      </c>
    </row>
    <row r="87" spans="1:65" s="2" customFormat="1" ht="78" customHeight="1">
      <c r="A87" s="35"/>
      <c r="B87" s="36"/>
      <c r="C87" s="179" t="s">
        <v>175</v>
      </c>
      <c r="D87" s="179" t="s">
        <v>161</v>
      </c>
      <c r="E87" s="180" t="s">
        <v>2105</v>
      </c>
      <c r="F87" s="181" t="s">
        <v>2106</v>
      </c>
      <c r="G87" s="182" t="s">
        <v>1419</v>
      </c>
      <c r="H87" s="246"/>
      <c r="I87" s="184"/>
      <c r="J87" s="185">
        <f>ROUND(I87*H87,2)</f>
        <v>0</v>
      </c>
      <c r="K87" s="181" t="s">
        <v>697</v>
      </c>
      <c r="L87" s="40"/>
      <c r="M87" s="186" t="s">
        <v>19</v>
      </c>
      <c r="N87" s="187" t="s">
        <v>39</v>
      </c>
      <c r="O87" s="65"/>
      <c r="P87" s="188">
        <f>O87*H87</f>
        <v>0</v>
      </c>
      <c r="Q87" s="188">
        <v>0</v>
      </c>
      <c r="R87" s="188">
        <f>Q87*H87</f>
        <v>0</v>
      </c>
      <c r="S87" s="188">
        <v>0</v>
      </c>
      <c r="T87" s="189">
        <f>S87*H87</f>
        <v>0</v>
      </c>
      <c r="U87" s="35"/>
      <c r="V87" s="35"/>
      <c r="W87" s="35"/>
      <c r="X87" s="35"/>
      <c r="Y87" s="35"/>
      <c r="Z87" s="35"/>
      <c r="AA87" s="35"/>
      <c r="AB87" s="35"/>
      <c r="AC87" s="35"/>
      <c r="AD87" s="35"/>
      <c r="AE87" s="35"/>
      <c r="AR87" s="190" t="s">
        <v>166</v>
      </c>
      <c r="AT87" s="190" t="s">
        <v>161</v>
      </c>
      <c r="AU87" s="190" t="s">
        <v>75</v>
      </c>
      <c r="AY87" s="18" t="s">
        <v>159</v>
      </c>
      <c r="BE87" s="191">
        <f>IF(N87="základní",J87,0)</f>
        <v>0</v>
      </c>
      <c r="BF87" s="191">
        <f>IF(N87="snížená",J87,0)</f>
        <v>0</v>
      </c>
      <c r="BG87" s="191">
        <f>IF(N87="zákl. přenesená",J87,0)</f>
        <v>0</v>
      </c>
      <c r="BH87" s="191">
        <f>IF(N87="sníž. přenesená",J87,0)</f>
        <v>0</v>
      </c>
      <c r="BI87" s="191">
        <f>IF(N87="nulová",J87,0)</f>
        <v>0</v>
      </c>
      <c r="BJ87" s="18" t="s">
        <v>75</v>
      </c>
      <c r="BK87" s="191">
        <f>ROUND(I87*H87,2)</f>
        <v>0</v>
      </c>
      <c r="BL87" s="18" t="s">
        <v>166</v>
      </c>
      <c r="BM87" s="190" t="s">
        <v>2107</v>
      </c>
    </row>
    <row r="88" spans="1:65" s="2" customFormat="1" ht="90" customHeight="1">
      <c r="A88" s="35"/>
      <c r="B88" s="36"/>
      <c r="C88" s="179" t="s">
        <v>166</v>
      </c>
      <c r="D88" s="179" t="s">
        <v>161</v>
      </c>
      <c r="E88" s="180" t="s">
        <v>2108</v>
      </c>
      <c r="F88" s="181" t="s">
        <v>2109</v>
      </c>
      <c r="G88" s="182" t="s">
        <v>1419</v>
      </c>
      <c r="H88" s="246"/>
      <c r="I88" s="184"/>
      <c r="J88" s="185">
        <f>ROUND(I88*H88,2)</f>
        <v>0</v>
      </c>
      <c r="K88" s="181" t="s">
        <v>697</v>
      </c>
      <c r="L88" s="40"/>
      <c r="M88" s="186" t="s">
        <v>19</v>
      </c>
      <c r="N88" s="187" t="s">
        <v>39</v>
      </c>
      <c r="O88" s="65"/>
      <c r="P88" s="188">
        <f>O88*H88</f>
        <v>0</v>
      </c>
      <c r="Q88" s="188">
        <v>0</v>
      </c>
      <c r="R88" s="188">
        <f>Q88*H88</f>
        <v>0</v>
      </c>
      <c r="S88" s="188">
        <v>0</v>
      </c>
      <c r="T88" s="189">
        <f>S88*H88</f>
        <v>0</v>
      </c>
      <c r="U88" s="35"/>
      <c r="V88" s="35"/>
      <c r="W88" s="35"/>
      <c r="X88" s="35"/>
      <c r="Y88" s="35"/>
      <c r="Z88" s="35"/>
      <c r="AA88" s="35"/>
      <c r="AB88" s="35"/>
      <c r="AC88" s="35"/>
      <c r="AD88" s="35"/>
      <c r="AE88" s="35"/>
      <c r="AR88" s="190" t="s">
        <v>166</v>
      </c>
      <c r="AT88" s="190" t="s">
        <v>161</v>
      </c>
      <c r="AU88" s="190" t="s">
        <v>75</v>
      </c>
      <c r="AY88" s="18" t="s">
        <v>159</v>
      </c>
      <c r="BE88" s="191">
        <f>IF(N88="základní",J88,0)</f>
        <v>0</v>
      </c>
      <c r="BF88" s="191">
        <f>IF(N88="snížená",J88,0)</f>
        <v>0</v>
      </c>
      <c r="BG88" s="191">
        <f>IF(N88="zákl. přenesená",J88,0)</f>
        <v>0</v>
      </c>
      <c r="BH88" s="191">
        <f>IF(N88="sníž. přenesená",J88,0)</f>
        <v>0</v>
      </c>
      <c r="BI88" s="191">
        <f>IF(N88="nulová",J88,0)</f>
        <v>0</v>
      </c>
      <c r="BJ88" s="18" t="s">
        <v>75</v>
      </c>
      <c r="BK88" s="191">
        <f>ROUND(I88*H88,2)</f>
        <v>0</v>
      </c>
      <c r="BL88" s="18" t="s">
        <v>166</v>
      </c>
      <c r="BM88" s="190" t="s">
        <v>2110</v>
      </c>
    </row>
    <row r="89" spans="1:65" s="2" customFormat="1" ht="21.75" customHeight="1">
      <c r="A89" s="35"/>
      <c r="B89" s="36"/>
      <c r="C89" s="179" t="s">
        <v>185</v>
      </c>
      <c r="D89" s="179" t="s">
        <v>161</v>
      </c>
      <c r="E89" s="180" t="s">
        <v>2111</v>
      </c>
      <c r="F89" s="181" t="s">
        <v>2112</v>
      </c>
      <c r="G89" s="182" t="s">
        <v>1419</v>
      </c>
      <c r="H89" s="246"/>
      <c r="I89" s="184"/>
      <c r="J89" s="185">
        <f>ROUND(I89*H89,2)</f>
        <v>0</v>
      </c>
      <c r="K89" s="181" t="s">
        <v>697</v>
      </c>
      <c r="L89" s="40"/>
      <c r="M89" s="186" t="s">
        <v>19</v>
      </c>
      <c r="N89" s="187" t="s">
        <v>39</v>
      </c>
      <c r="O89" s="65"/>
      <c r="P89" s="188">
        <f>O89*H89</f>
        <v>0</v>
      </c>
      <c r="Q89" s="188">
        <v>0</v>
      </c>
      <c r="R89" s="188">
        <f>Q89*H89</f>
        <v>0</v>
      </c>
      <c r="S89" s="188">
        <v>0</v>
      </c>
      <c r="T89" s="189">
        <f>S89*H89</f>
        <v>0</v>
      </c>
      <c r="U89" s="35"/>
      <c r="V89" s="35"/>
      <c r="W89" s="35"/>
      <c r="X89" s="35"/>
      <c r="Y89" s="35"/>
      <c r="Z89" s="35"/>
      <c r="AA89" s="35"/>
      <c r="AB89" s="35"/>
      <c r="AC89" s="35"/>
      <c r="AD89" s="35"/>
      <c r="AE89" s="35"/>
      <c r="AR89" s="190" t="s">
        <v>166</v>
      </c>
      <c r="AT89" s="190" t="s">
        <v>161</v>
      </c>
      <c r="AU89" s="190" t="s">
        <v>75</v>
      </c>
      <c r="AY89" s="18" t="s">
        <v>159</v>
      </c>
      <c r="BE89" s="191">
        <f>IF(N89="základní",J89,0)</f>
        <v>0</v>
      </c>
      <c r="BF89" s="191">
        <f>IF(N89="snížená",J89,0)</f>
        <v>0</v>
      </c>
      <c r="BG89" s="191">
        <f>IF(N89="zákl. přenesená",J89,0)</f>
        <v>0</v>
      </c>
      <c r="BH89" s="191">
        <f>IF(N89="sníž. přenesená",J89,0)</f>
        <v>0</v>
      </c>
      <c r="BI89" s="191">
        <f>IF(N89="nulová",J89,0)</f>
        <v>0</v>
      </c>
      <c r="BJ89" s="18" t="s">
        <v>75</v>
      </c>
      <c r="BK89" s="191">
        <f>ROUND(I89*H89,2)</f>
        <v>0</v>
      </c>
      <c r="BL89" s="18" t="s">
        <v>166</v>
      </c>
      <c r="BM89" s="190" t="s">
        <v>2113</v>
      </c>
    </row>
    <row r="90" spans="1:65" s="12" customFormat="1" ht="22.9" customHeight="1">
      <c r="B90" s="163"/>
      <c r="C90" s="164"/>
      <c r="D90" s="165" t="s">
        <v>67</v>
      </c>
      <c r="E90" s="177" t="s">
        <v>2114</v>
      </c>
      <c r="F90" s="177" t="s">
        <v>2115</v>
      </c>
      <c r="G90" s="164"/>
      <c r="H90" s="164"/>
      <c r="I90" s="167"/>
      <c r="J90" s="178">
        <f>BK90</f>
        <v>0</v>
      </c>
      <c r="K90" s="164"/>
      <c r="L90" s="169"/>
      <c r="M90" s="170"/>
      <c r="N90" s="171"/>
      <c r="O90" s="171"/>
      <c r="P90" s="172">
        <f>SUM(P91:P92)</f>
        <v>0</v>
      </c>
      <c r="Q90" s="171"/>
      <c r="R90" s="172">
        <f>SUM(R91:R92)</f>
        <v>0</v>
      </c>
      <c r="S90" s="171"/>
      <c r="T90" s="173">
        <f>SUM(T91:T92)</f>
        <v>0</v>
      </c>
      <c r="AR90" s="174" t="s">
        <v>185</v>
      </c>
      <c r="AT90" s="175" t="s">
        <v>67</v>
      </c>
      <c r="AU90" s="175" t="s">
        <v>75</v>
      </c>
      <c r="AY90" s="174" t="s">
        <v>159</v>
      </c>
      <c r="BK90" s="176">
        <f>SUM(BK91:BK92)</f>
        <v>0</v>
      </c>
    </row>
    <row r="91" spans="1:65" s="2" customFormat="1" ht="16.5" customHeight="1">
      <c r="A91" s="35"/>
      <c r="B91" s="36"/>
      <c r="C91" s="179" t="s">
        <v>190</v>
      </c>
      <c r="D91" s="179" t="s">
        <v>161</v>
      </c>
      <c r="E91" s="180" t="s">
        <v>2116</v>
      </c>
      <c r="F91" s="181" t="s">
        <v>2117</v>
      </c>
      <c r="G91" s="182" t="s">
        <v>856</v>
      </c>
      <c r="H91" s="183">
        <v>1</v>
      </c>
      <c r="I91" s="184"/>
      <c r="J91" s="185">
        <f>ROUND(I91*H91,2)</f>
        <v>0</v>
      </c>
      <c r="K91" s="181" t="s">
        <v>165</v>
      </c>
      <c r="L91" s="40"/>
      <c r="M91" s="186" t="s">
        <v>19</v>
      </c>
      <c r="N91" s="187" t="s">
        <v>39</v>
      </c>
      <c r="O91" s="65"/>
      <c r="P91" s="188">
        <f>O91*H91</f>
        <v>0</v>
      </c>
      <c r="Q91" s="188">
        <v>0</v>
      </c>
      <c r="R91" s="188">
        <f>Q91*H91</f>
        <v>0</v>
      </c>
      <c r="S91" s="188">
        <v>0</v>
      </c>
      <c r="T91" s="189">
        <f>S91*H91</f>
        <v>0</v>
      </c>
      <c r="U91" s="35"/>
      <c r="V91" s="35"/>
      <c r="W91" s="35"/>
      <c r="X91" s="35"/>
      <c r="Y91" s="35"/>
      <c r="Z91" s="35"/>
      <c r="AA91" s="35"/>
      <c r="AB91" s="35"/>
      <c r="AC91" s="35"/>
      <c r="AD91" s="35"/>
      <c r="AE91" s="35"/>
      <c r="AR91" s="190" t="s">
        <v>2118</v>
      </c>
      <c r="AT91" s="190" t="s">
        <v>161</v>
      </c>
      <c r="AU91" s="190" t="s">
        <v>77</v>
      </c>
      <c r="AY91" s="18" t="s">
        <v>159</v>
      </c>
      <c r="BE91" s="191">
        <f>IF(N91="základní",J91,0)</f>
        <v>0</v>
      </c>
      <c r="BF91" s="191">
        <f>IF(N91="snížená",J91,0)</f>
        <v>0</v>
      </c>
      <c r="BG91" s="191">
        <f>IF(N91="zákl. přenesená",J91,0)</f>
        <v>0</v>
      </c>
      <c r="BH91" s="191">
        <f>IF(N91="sníž. přenesená",J91,0)</f>
        <v>0</v>
      </c>
      <c r="BI91" s="191">
        <f>IF(N91="nulová",J91,0)</f>
        <v>0</v>
      </c>
      <c r="BJ91" s="18" t="s">
        <v>75</v>
      </c>
      <c r="BK91" s="191">
        <f>ROUND(I91*H91,2)</f>
        <v>0</v>
      </c>
      <c r="BL91" s="18" t="s">
        <v>2118</v>
      </c>
      <c r="BM91" s="190" t="s">
        <v>2119</v>
      </c>
    </row>
    <row r="92" spans="1:65" s="2" customFormat="1" ht="16.5" customHeight="1">
      <c r="A92" s="35"/>
      <c r="B92" s="36"/>
      <c r="C92" s="179" t="s">
        <v>195</v>
      </c>
      <c r="D92" s="179" t="s">
        <v>161</v>
      </c>
      <c r="E92" s="180" t="s">
        <v>2120</v>
      </c>
      <c r="F92" s="181" t="s">
        <v>2121</v>
      </c>
      <c r="G92" s="182" t="s">
        <v>1036</v>
      </c>
      <c r="H92" s="183">
        <v>1</v>
      </c>
      <c r="I92" s="184"/>
      <c r="J92" s="185">
        <f>ROUND(I92*H92,2)</f>
        <v>0</v>
      </c>
      <c r="K92" s="181" t="s">
        <v>165</v>
      </c>
      <c r="L92" s="40"/>
      <c r="M92" s="186" t="s">
        <v>19</v>
      </c>
      <c r="N92" s="187" t="s">
        <v>39</v>
      </c>
      <c r="O92" s="65"/>
      <c r="P92" s="188">
        <f>O92*H92</f>
        <v>0</v>
      </c>
      <c r="Q92" s="188">
        <v>0</v>
      </c>
      <c r="R92" s="188">
        <f>Q92*H92</f>
        <v>0</v>
      </c>
      <c r="S92" s="188">
        <v>0</v>
      </c>
      <c r="T92" s="189">
        <f>S92*H92</f>
        <v>0</v>
      </c>
      <c r="U92" s="35"/>
      <c r="V92" s="35"/>
      <c r="W92" s="35"/>
      <c r="X92" s="35"/>
      <c r="Y92" s="35"/>
      <c r="Z92" s="35"/>
      <c r="AA92" s="35"/>
      <c r="AB92" s="35"/>
      <c r="AC92" s="35"/>
      <c r="AD92" s="35"/>
      <c r="AE92" s="35"/>
      <c r="AR92" s="190" t="s">
        <v>2118</v>
      </c>
      <c r="AT92" s="190" t="s">
        <v>161</v>
      </c>
      <c r="AU92" s="190" t="s">
        <v>77</v>
      </c>
      <c r="AY92" s="18" t="s">
        <v>159</v>
      </c>
      <c r="BE92" s="191">
        <f>IF(N92="základní",J92,0)</f>
        <v>0</v>
      </c>
      <c r="BF92" s="191">
        <f>IF(N92="snížená",J92,0)</f>
        <v>0</v>
      </c>
      <c r="BG92" s="191">
        <f>IF(N92="zákl. přenesená",J92,0)</f>
        <v>0</v>
      </c>
      <c r="BH92" s="191">
        <f>IF(N92="sníž. přenesená",J92,0)</f>
        <v>0</v>
      </c>
      <c r="BI92" s="191">
        <f>IF(N92="nulová",J92,0)</f>
        <v>0</v>
      </c>
      <c r="BJ92" s="18" t="s">
        <v>75</v>
      </c>
      <c r="BK92" s="191">
        <f>ROUND(I92*H92,2)</f>
        <v>0</v>
      </c>
      <c r="BL92" s="18" t="s">
        <v>2118</v>
      </c>
      <c r="BM92" s="190" t="s">
        <v>2122</v>
      </c>
    </row>
    <row r="93" spans="1:65" s="12" customFormat="1" ht="22.9" customHeight="1">
      <c r="B93" s="163"/>
      <c r="C93" s="164"/>
      <c r="D93" s="165" t="s">
        <v>67</v>
      </c>
      <c r="E93" s="177" t="s">
        <v>2123</v>
      </c>
      <c r="F93" s="177" t="s">
        <v>2124</v>
      </c>
      <c r="G93" s="164"/>
      <c r="H93" s="164"/>
      <c r="I93" s="167"/>
      <c r="J93" s="178">
        <f>BK93</f>
        <v>0</v>
      </c>
      <c r="K93" s="164"/>
      <c r="L93" s="169"/>
      <c r="M93" s="170"/>
      <c r="N93" s="171"/>
      <c r="O93" s="171"/>
      <c r="P93" s="172">
        <f>SUM(P94:P96)</f>
        <v>0</v>
      </c>
      <c r="Q93" s="171"/>
      <c r="R93" s="172">
        <f>SUM(R94:R96)</f>
        <v>0</v>
      </c>
      <c r="S93" s="171"/>
      <c r="T93" s="173">
        <f>SUM(T94:T96)</f>
        <v>0</v>
      </c>
      <c r="AR93" s="174" t="s">
        <v>185</v>
      </c>
      <c r="AT93" s="175" t="s">
        <v>67</v>
      </c>
      <c r="AU93" s="175" t="s">
        <v>75</v>
      </c>
      <c r="AY93" s="174" t="s">
        <v>159</v>
      </c>
      <c r="BK93" s="176">
        <f>SUM(BK94:BK96)</f>
        <v>0</v>
      </c>
    </row>
    <row r="94" spans="1:65" s="2" customFormat="1" ht="16.5" customHeight="1">
      <c r="A94" s="35"/>
      <c r="B94" s="36"/>
      <c r="C94" s="179" t="s">
        <v>200</v>
      </c>
      <c r="D94" s="179" t="s">
        <v>161</v>
      </c>
      <c r="E94" s="180" t="s">
        <v>2125</v>
      </c>
      <c r="F94" s="181" t="s">
        <v>2124</v>
      </c>
      <c r="G94" s="182" t="s">
        <v>1036</v>
      </c>
      <c r="H94" s="183">
        <v>1</v>
      </c>
      <c r="I94" s="184"/>
      <c r="J94" s="185">
        <f>ROUND(I94*H94,2)</f>
        <v>0</v>
      </c>
      <c r="K94" s="181" t="s">
        <v>165</v>
      </c>
      <c r="L94" s="40"/>
      <c r="M94" s="186" t="s">
        <v>19</v>
      </c>
      <c r="N94" s="187" t="s">
        <v>39</v>
      </c>
      <c r="O94" s="65"/>
      <c r="P94" s="188">
        <f>O94*H94</f>
        <v>0</v>
      </c>
      <c r="Q94" s="188">
        <v>0</v>
      </c>
      <c r="R94" s="188">
        <f>Q94*H94</f>
        <v>0</v>
      </c>
      <c r="S94" s="188">
        <v>0</v>
      </c>
      <c r="T94" s="189">
        <f>S94*H94</f>
        <v>0</v>
      </c>
      <c r="U94" s="35"/>
      <c r="V94" s="35"/>
      <c r="W94" s="35"/>
      <c r="X94" s="35"/>
      <c r="Y94" s="35"/>
      <c r="Z94" s="35"/>
      <c r="AA94" s="35"/>
      <c r="AB94" s="35"/>
      <c r="AC94" s="35"/>
      <c r="AD94" s="35"/>
      <c r="AE94" s="35"/>
      <c r="AR94" s="190" t="s">
        <v>2118</v>
      </c>
      <c r="AT94" s="190" t="s">
        <v>161</v>
      </c>
      <c r="AU94" s="190" t="s">
        <v>77</v>
      </c>
      <c r="AY94" s="18" t="s">
        <v>159</v>
      </c>
      <c r="BE94" s="191">
        <f>IF(N94="základní",J94,0)</f>
        <v>0</v>
      </c>
      <c r="BF94" s="191">
        <f>IF(N94="snížená",J94,0)</f>
        <v>0</v>
      </c>
      <c r="BG94" s="191">
        <f>IF(N94="zákl. přenesená",J94,0)</f>
        <v>0</v>
      </c>
      <c r="BH94" s="191">
        <f>IF(N94="sníž. přenesená",J94,0)</f>
        <v>0</v>
      </c>
      <c r="BI94" s="191">
        <f>IF(N94="nulová",J94,0)</f>
        <v>0</v>
      </c>
      <c r="BJ94" s="18" t="s">
        <v>75</v>
      </c>
      <c r="BK94" s="191">
        <f>ROUND(I94*H94,2)</f>
        <v>0</v>
      </c>
      <c r="BL94" s="18" t="s">
        <v>2118</v>
      </c>
      <c r="BM94" s="190" t="s">
        <v>2126</v>
      </c>
    </row>
    <row r="95" spans="1:65" s="2" customFormat="1" ht="16.5" customHeight="1">
      <c r="A95" s="35"/>
      <c r="B95" s="36"/>
      <c r="C95" s="179" t="s">
        <v>214</v>
      </c>
      <c r="D95" s="179" t="s">
        <v>161</v>
      </c>
      <c r="E95" s="180" t="s">
        <v>2127</v>
      </c>
      <c r="F95" s="181" t="s">
        <v>2128</v>
      </c>
      <c r="G95" s="182" t="s">
        <v>2129</v>
      </c>
      <c r="H95" s="183">
        <v>42000</v>
      </c>
      <c r="I95" s="184"/>
      <c r="J95" s="185">
        <f>ROUND(I95*H95,2)</f>
        <v>0</v>
      </c>
      <c r="K95" s="181" t="s">
        <v>165</v>
      </c>
      <c r="L95" s="40"/>
      <c r="M95" s="186" t="s">
        <v>19</v>
      </c>
      <c r="N95" s="187" t="s">
        <v>39</v>
      </c>
      <c r="O95" s="65"/>
      <c r="P95" s="188">
        <f>O95*H95</f>
        <v>0</v>
      </c>
      <c r="Q95" s="188">
        <v>0</v>
      </c>
      <c r="R95" s="188">
        <f>Q95*H95</f>
        <v>0</v>
      </c>
      <c r="S95" s="188">
        <v>0</v>
      </c>
      <c r="T95" s="189">
        <f>S95*H95</f>
        <v>0</v>
      </c>
      <c r="U95" s="35"/>
      <c r="V95" s="35"/>
      <c r="W95" s="35"/>
      <c r="X95" s="35"/>
      <c r="Y95" s="35"/>
      <c r="Z95" s="35"/>
      <c r="AA95" s="35"/>
      <c r="AB95" s="35"/>
      <c r="AC95" s="35"/>
      <c r="AD95" s="35"/>
      <c r="AE95" s="35"/>
      <c r="AR95" s="190" t="s">
        <v>2118</v>
      </c>
      <c r="AT95" s="190" t="s">
        <v>161</v>
      </c>
      <c r="AU95" s="190" t="s">
        <v>77</v>
      </c>
      <c r="AY95" s="18" t="s">
        <v>159</v>
      </c>
      <c r="BE95" s="191">
        <f>IF(N95="základní",J95,0)</f>
        <v>0</v>
      </c>
      <c r="BF95" s="191">
        <f>IF(N95="snížená",J95,0)</f>
        <v>0</v>
      </c>
      <c r="BG95" s="191">
        <f>IF(N95="zákl. přenesená",J95,0)</f>
        <v>0</v>
      </c>
      <c r="BH95" s="191">
        <f>IF(N95="sníž. přenesená",J95,0)</f>
        <v>0</v>
      </c>
      <c r="BI95" s="191">
        <f>IF(N95="nulová",J95,0)</f>
        <v>0</v>
      </c>
      <c r="BJ95" s="18" t="s">
        <v>75</v>
      </c>
      <c r="BK95" s="191">
        <f>ROUND(I95*H95,2)</f>
        <v>0</v>
      </c>
      <c r="BL95" s="18" t="s">
        <v>2118</v>
      </c>
      <c r="BM95" s="190" t="s">
        <v>2130</v>
      </c>
    </row>
    <row r="96" spans="1:65" s="13" customFormat="1" ht="11.25">
      <c r="B96" s="192"/>
      <c r="C96" s="193"/>
      <c r="D96" s="194" t="s">
        <v>168</v>
      </c>
      <c r="E96" s="195" t="s">
        <v>19</v>
      </c>
      <c r="F96" s="196" t="s">
        <v>2131</v>
      </c>
      <c r="G96" s="193"/>
      <c r="H96" s="197">
        <v>42000</v>
      </c>
      <c r="I96" s="198"/>
      <c r="J96" s="193"/>
      <c r="K96" s="193"/>
      <c r="L96" s="199"/>
      <c r="M96" s="200"/>
      <c r="N96" s="201"/>
      <c r="O96" s="201"/>
      <c r="P96" s="201"/>
      <c r="Q96" s="201"/>
      <c r="R96" s="201"/>
      <c r="S96" s="201"/>
      <c r="T96" s="202"/>
      <c r="AT96" s="203" t="s">
        <v>168</v>
      </c>
      <c r="AU96" s="203" t="s">
        <v>77</v>
      </c>
      <c r="AV96" s="13" t="s">
        <v>77</v>
      </c>
      <c r="AW96" s="13" t="s">
        <v>30</v>
      </c>
      <c r="AX96" s="13" t="s">
        <v>75</v>
      </c>
      <c r="AY96" s="203" t="s">
        <v>159</v>
      </c>
    </row>
    <row r="97" spans="1:65" s="12" customFormat="1" ht="22.9" customHeight="1">
      <c r="B97" s="163"/>
      <c r="C97" s="164"/>
      <c r="D97" s="165" t="s">
        <v>67</v>
      </c>
      <c r="E97" s="177" t="s">
        <v>2132</v>
      </c>
      <c r="F97" s="177" t="s">
        <v>2133</v>
      </c>
      <c r="G97" s="164"/>
      <c r="H97" s="164"/>
      <c r="I97" s="167"/>
      <c r="J97" s="178">
        <f>BK97</f>
        <v>0</v>
      </c>
      <c r="K97" s="164"/>
      <c r="L97" s="169"/>
      <c r="M97" s="170"/>
      <c r="N97" s="171"/>
      <c r="O97" s="171"/>
      <c r="P97" s="172">
        <f>P98</f>
        <v>0</v>
      </c>
      <c r="Q97" s="171"/>
      <c r="R97" s="172">
        <f>R98</f>
        <v>0</v>
      </c>
      <c r="S97" s="171"/>
      <c r="T97" s="173">
        <f>T98</f>
        <v>0</v>
      </c>
      <c r="AR97" s="174" t="s">
        <v>185</v>
      </c>
      <c r="AT97" s="175" t="s">
        <v>67</v>
      </c>
      <c r="AU97" s="175" t="s">
        <v>75</v>
      </c>
      <c r="AY97" s="174" t="s">
        <v>159</v>
      </c>
      <c r="BK97" s="176">
        <f>BK98</f>
        <v>0</v>
      </c>
    </row>
    <row r="98" spans="1:65" s="2" customFormat="1" ht="16.5" customHeight="1">
      <c r="A98" s="35"/>
      <c r="B98" s="36"/>
      <c r="C98" s="179" t="s">
        <v>220</v>
      </c>
      <c r="D98" s="179" t="s">
        <v>161</v>
      </c>
      <c r="E98" s="180" t="s">
        <v>2134</v>
      </c>
      <c r="F98" s="181" t="s">
        <v>2135</v>
      </c>
      <c r="G98" s="182" t="s">
        <v>1419</v>
      </c>
      <c r="H98" s="246"/>
      <c r="I98" s="184"/>
      <c r="J98" s="185">
        <f>ROUND(I98*H98,2)</f>
        <v>0</v>
      </c>
      <c r="K98" s="181" t="s">
        <v>165</v>
      </c>
      <c r="L98" s="40"/>
      <c r="M98" s="247" t="s">
        <v>19</v>
      </c>
      <c r="N98" s="248" t="s">
        <v>39</v>
      </c>
      <c r="O98" s="241"/>
      <c r="P98" s="249">
        <f>O98*H98</f>
        <v>0</v>
      </c>
      <c r="Q98" s="249">
        <v>0</v>
      </c>
      <c r="R98" s="249">
        <f>Q98*H98</f>
        <v>0</v>
      </c>
      <c r="S98" s="249">
        <v>0</v>
      </c>
      <c r="T98" s="250">
        <f>S98*H98</f>
        <v>0</v>
      </c>
      <c r="U98" s="35"/>
      <c r="V98" s="35"/>
      <c r="W98" s="35"/>
      <c r="X98" s="35"/>
      <c r="Y98" s="35"/>
      <c r="Z98" s="35"/>
      <c r="AA98" s="35"/>
      <c r="AB98" s="35"/>
      <c r="AC98" s="35"/>
      <c r="AD98" s="35"/>
      <c r="AE98" s="35"/>
      <c r="AR98" s="190" t="s">
        <v>2118</v>
      </c>
      <c r="AT98" s="190" t="s">
        <v>161</v>
      </c>
      <c r="AU98" s="190" t="s">
        <v>77</v>
      </c>
      <c r="AY98" s="18" t="s">
        <v>159</v>
      </c>
      <c r="BE98" s="191">
        <f>IF(N98="základní",J98,0)</f>
        <v>0</v>
      </c>
      <c r="BF98" s="191">
        <f>IF(N98="snížená",J98,0)</f>
        <v>0</v>
      </c>
      <c r="BG98" s="191">
        <f>IF(N98="zákl. přenesená",J98,0)</f>
        <v>0</v>
      </c>
      <c r="BH98" s="191">
        <f>IF(N98="sníž. přenesená",J98,0)</f>
        <v>0</v>
      </c>
      <c r="BI98" s="191">
        <f>IF(N98="nulová",J98,0)</f>
        <v>0</v>
      </c>
      <c r="BJ98" s="18" t="s">
        <v>75</v>
      </c>
      <c r="BK98" s="191">
        <f>ROUND(I98*H98,2)</f>
        <v>0</v>
      </c>
      <c r="BL98" s="18" t="s">
        <v>2118</v>
      </c>
      <c r="BM98" s="190" t="s">
        <v>2136</v>
      </c>
    </row>
    <row r="99" spans="1:65" s="2" customFormat="1" ht="6.95" customHeight="1">
      <c r="A99" s="35"/>
      <c r="B99" s="48"/>
      <c r="C99" s="49"/>
      <c r="D99" s="49"/>
      <c r="E99" s="49"/>
      <c r="F99" s="49"/>
      <c r="G99" s="49"/>
      <c r="H99" s="49"/>
      <c r="I99" s="49"/>
      <c r="J99" s="49"/>
      <c r="K99" s="49"/>
      <c r="L99" s="40"/>
      <c r="M99" s="35"/>
      <c r="O99" s="35"/>
      <c r="P99" s="35"/>
      <c r="Q99" s="35"/>
      <c r="R99" s="35"/>
      <c r="S99" s="35"/>
      <c r="T99" s="35"/>
      <c r="U99" s="35"/>
      <c r="V99" s="35"/>
      <c r="W99" s="35"/>
      <c r="X99" s="35"/>
      <c r="Y99" s="35"/>
      <c r="Z99" s="35"/>
      <c r="AA99" s="35"/>
      <c r="AB99" s="35"/>
      <c r="AC99" s="35"/>
      <c r="AD99" s="35"/>
      <c r="AE99" s="35"/>
    </row>
  </sheetData>
  <sheetProtection algorithmName="SHA-512" hashValue="Ctz2BfT9hlsDHzu/7C8zkN1LDY5BhxxiosMp64+rJ61PPgo1seI6ExX3PDZLaJHSCmxZMBBeXQ8ZtMf11AJWBw==" saltValue="gyy3k1ch6MnhVB/2eLq9jVJqD2N5e3tWlL/rVFZnY6hBFIuMgqBJbIGSl02lOnWWcqaTP8s29VualN8ZzIah3w==" spinCount="100000" sheet="1" objects="1" scenarios="1" formatColumns="0" formatRows="0" autoFilter="0"/>
  <autoFilter ref="C82:K98"/>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3"/>
  <sheetViews>
    <sheetView showGridLines="0" workbookViewId="0"/>
  </sheetViews>
  <sheetFormatPr defaultRowHeight="12.75"/>
  <cols>
    <col min="1" max="1" width="8.33203125" style="254" customWidth="1"/>
    <col min="2" max="2" width="1.6640625" style="254" customWidth="1"/>
    <col min="3" max="4" width="5" style="254" customWidth="1"/>
    <col min="5" max="5" width="11.6640625" style="254" customWidth="1"/>
    <col min="6" max="6" width="9.1640625" style="254" customWidth="1"/>
    <col min="7" max="7" width="5" style="254" customWidth="1"/>
    <col min="8" max="8" width="77.83203125" style="254" customWidth="1"/>
    <col min="9" max="10" width="20" style="254" customWidth="1"/>
    <col min="11" max="11" width="1.6640625" style="254" customWidth="1"/>
  </cols>
  <sheetData>
    <row r="1" spans="2:11" s="1" customFormat="1" ht="37.5" customHeight="1"/>
    <row r="2" spans="2:11" s="1" customFormat="1" ht="7.5" customHeight="1">
      <c r="B2" s="255"/>
      <c r="C2" s="256"/>
      <c r="D2" s="256"/>
      <c r="E2" s="256"/>
      <c r="F2" s="256"/>
      <c r="G2" s="256"/>
      <c r="H2" s="256"/>
      <c r="I2" s="256"/>
      <c r="J2" s="256"/>
      <c r="K2" s="257"/>
    </row>
    <row r="3" spans="2:11" s="16" customFormat="1" ht="45" customHeight="1">
      <c r="B3" s="258"/>
      <c r="C3" s="391" t="s">
        <v>2137</v>
      </c>
      <c r="D3" s="391"/>
      <c r="E3" s="391"/>
      <c r="F3" s="391"/>
      <c r="G3" s="391"/>
      <c r="H3" s="391"/>
      <c r="I3" s="391"/>
      <c r="J3" s="391"/>
      <c r="K3" s="259"/>
    </row>
    <row r="4" spans="2:11" s="1" customFormat="1" ht="25.5" customHeight="1">
      <c r="B4" s="260"/>
      <c r="C4" s="396" t="s">
        <v>2138</v>
      </c>
      <c r="D4" s="396"/>
      <c r="E4" s="396"/>
      <c r="F4" s="396"/>
      <c r="G4" s="396"/>
      <c r="H4" s="396"/>
      <c r="I4" s="396"/>
      <c r="J4" s="396"/>
      <c r="K4" s="261"/>
    </row>
    <row r="5" spans="2:11" s="1" customFormat="1" ht="5.25" customHeight="1">
      <c r="B5" s="260"/>
      <c r="C5" s="262"/>
      <c r="D5" s="262"/>
      <c r="E5" s="262"/>
      <c r="F5" s="262"/>
      <c r="G5" s="262"/>
      <c r="H5" s="262"/>
      <c r="I5" s="262"/>
      <c r="J5" s="262"/>
      <c r="K5" s="261"/>
    </row>
    <row r="6" spans="2:11" s="1" customFormat="1" ht="15" customHeight="1">
      <c r="B6" s="260"/>
      <c r="C6" s="395" t="s">
        <v>2139</v>
      </c>
      <c r="D6" s="395"/>
      <c r="E6" s="395"/>
      <c r="F6" s="395"/>
      <c r="G6" s="395"/>
      <c r="H6" s="395"/>
      <c r="I6" s="395"/>
      <c r="J6" s="395"/>
      <c r="K6" s="261"/>
    </row>
    <row r="7" spans="2:11" s="1" customFormat="1" ht="15" customHeight="1">
      <c r="B7" s="264"/>
      <c r="C7" s="395" t="s">
        <v>2140</v>
      </c>
      <c r="D7" s="395"/>
      <c r="E7" s="395"/>
      <c r="F7" s="395"/>
      <c r="G7" s="395"/>
      <c r="H7" s="395"/>
      <c r="I7" s="395"/>
      <c r="J7" s="395"/>
      <c r="K7" s="261"/>
    </row>
    <row r="8" spans="2:11" s="1" customFormat="1" ht="12.75" customHeight="1">
      <c r="B8" s="264"/>
      <c r="C8" s="263"/>
      <c r="D8" s="263"/>
      <c r="E8" s="263"/>
      <c r="F8" s="263"/>
      <c r="G8" s="263"/>
      <c r="H8" s="263"/>
      <c r="I8" s="263"/>
      <c r="J8" s="263"/>
      <c r="K8" s="261"/>
    </row>
    <row r="9" spans="2:11" s="1" customFormat="1" ht="15" customHeight="1">
      <c r="B9" s="264"/>
      <c r="C9" s="395" t="s">
        <v>2141</v>
      </c>
      <c r="D9" s="395"/>
      <c r="E9" s="395"/>
      <c r="F9" s="395"/>
      <c r="G9" s="395"/>
      <c r="H9" s="395"/>
      <c r="I9" s="395"/>
      <c r="J9" s="395"/>
      <c r="K9" s="261"/>
    </row>
    <row r="10" spans="2:11" s="1" customFormat="1" ht="15" customHeight="1">
      <c r="B10" s="264"/>
      <c r="C10" s="263"/>
      <c r="D10" s="395" t="s">
        <v>2142</v>
      </c>
      <c r="E10" s="395"/>
      <c r="F10" s="395"/>
      <c r="G10" s="395"/>
      <c r="H10" s="395"/>
      <c r="I10" s="395"/>
      <c r="J10" s="395"/>
      <c r="K10" s="261"/>
    </row>
    <row r="11" spans="2:11" s="1" customFormat="1" ht="15" customHeight="1">
      <c r="B11" s="264"/>
      <c r="C11" s="265"/>
      <c r="D11" s="395" t="s">
        <v>2143</v>
      </c>
      <c r="E11" s="395"/>
      <c r="F11" s="395"/>
      <c r="G11" s="395"/>
      <c r="H11" s="395"/>
      <c r="I11" s="395"/>
      <c r="J11" s="395"/>
      <c r="K11" s="261"/>
    </row>
    <row r="12" spans="2:11" s="1" customFormat="1" ht="15" customHeight="1">
      <c r="B12" s="264"/>
      <c r="C12" s="265"/>
      <c r="D12" s="263"/>
      <c r="E12" s="263"/>
      <c r="F12" s="263"/>
      <c r="G12" s="263"/>
      <c r="H12" s="263"/>
      <c r="I12" s="263"/>
      <c r="J12" s="263"/>
      <c r="K12" s="261"/>
    </row>
    <row r="13" spans="2:11" s="1" customFormat="1" ht="15" customHeight="1">
      <c r="B13" s="264"/>
      <c r="C13" s="265"/>
      <c r="D13" s="266" t="s">
        <v>2144</v>
      </c>
      <c r="E13" s="263"/>
      <c r="F13" s="263"/>
      <c r="G13" s="263"/>
      <c r="H13" s="263"/>
      <c r="I13" s="263"/>
      <c r="J13" s="263"/>
      <c r="K13" s="261"/>
    </row>
    <row r="14" spans="2:11" s="1" customFormat="1" ht="12.75" customHeight="1">
      <c r="B14" s="264"/>
      <c r="C14" s="265"/>
      <c r="D14" s="265"/>
      <c r="E14" s="265"/>
      <c r="F14" s="265"/>
      <c r="G14" s="265"/>
      <c r="H14" s="265"/>
      <c r="I14" s="265"/>
      <c r="J14" s="265"/>
      <c r="K14" s="261"/>
    </row>
    <row r="15" spans="2:11" s="1" customFormat="1" ht="15" customHeight="1">
      <c r="B15" s="264"/>
      <c r="C15" s="265"/>
      <c r="D15" s="395" t="s">
        <v>2145</v>
      </c>
      <c r="E15" s="395"/>
      <c r="F15" s="395"/>
      <c r="G15" s="395"/>
      <c r="H15" s="395"/>
      <c r="I15" s="395"/>
      <c r="J15" s="395"/>
      <c r="K15" s="261"/>
    </row>
    <row r="16" spans="2:11" s="1" customFormat="1" ht="15" customHeight="1">
      <c r="B16" s="264"/>
      <c r="C16" s="265"/>
      <c r="D16" s="395" t="s">
        <v>2146</v>
      </c>
      <c r="E16" s="395"/>
      <c r="F16" s="395"/>
      <c r="G16" s="395"/>
      <c r="H16" s="395"/>
      <c r="I16" s="395"/>
      <c r="J16" s="395"/>
      <c r="K16" s="261"/>
    </row>
    <row r="17" spans="2:11" s="1" customFormat="1" ht="15" customHeight="1">
      <c r="B17" s="264"/>
      <c r="C17" s="265"/>
      <c r="D17" s="395" t="s">
        <v>2147</v>
      </c>
      <c r="E17" s="395"/>
      <c r="F17" s="395"/>
      <c r="G17" s="395"/>
      <c r="H17" s="395"/>
      <c r="I17" s="395"/>
      <c r="J17" s="395"/>
      <c r="K17" s="261"/>
    </row>
    <row r="18" spans="2:11" s="1" customFormat="1" ht="15" customHeight="1">
      <c r="B18" s="264"/>
      <c r="C18" s="265"/>
      <c r="D18" s="265"/>
      <c r="E18" s="267" t="s">
        <v>74</v>
      </c>
      <c r="F18" s="395" t="s">
        <v>2148</v>
      </c>
      <c r="G18" s="395"/>
      <c r="H18" s="395"/>
      <c r="I18" s="395"/>
      <c r="J18" s="395"/>
      <c r="K18" s="261"/>
    </row>
    <row r="19" spans="2:11" s="1" customFormat="1" ht="15" customHeight="1">
      <c r="B19" s="264"/>
      <c r="C19" s="265"/>
      <c r="D19" s="265"/>
      <c r="E19" s="267" t="s">
        <v>2149</v>
      </c>
      <c r="F19" s="395" t="s">
        <v>2150</v>
      </c>
      <c r="G19" s="395"/>
      <c r="H19" s="395"/>
      <c r="I19" s="395"/>
      <c r="J19" s="395"/>
      <c r="K19" s="261"/>
    </row>
    <row r="20" spans="2:11" s="1" customFormat="1" ht="15" customHeight="1">
      <c r="B20" s="264"/>
      <c r="C20" s="265"/>
      <c r="D20" s="265"/>
      <c r="E20" s="267" t="s">
        <v>2151</v>
      </c>
      <c r="F20" s="395" t="s">
        <v>2152</v>
      </c>
      <c r="G20" s="395"/>
      <c r="H20" s="395"/>
      <c r="I20" s="395"/>
      <c r="J20" s="395"/>
      <c r="K20" s="261"/>
    </row>
    <row r="21" spans="2:11" s="1" customFormat="1" ht="15" customHeight="1">
      <c r="B21" s="264"/>
      <c r="C21" s="265"/>
      <c r="D21" s="265"/>
      <c r="E21" s="267" t="s">
        <v>2153</v>
      </c>
      <c r="F21" s="395" t="s">
        <v>2154</v>
      </c>
      <c r="G21" s="395"/>
      <c r="H21" s="395"/>
      <c r="I21" s="395"/>
      <c r="J21" s="395"/>
      <c r="K21" s="261"/>
    </row>
    <row r="22" spans="2:11" s="1" customFormat="1" ht="15" customHeight="1">
      <c r="B22" s="264"/>
      <c r="C22" s="265"/>
      <c r="D22" s="265"/>
      <c r="E22" s="267" t="s">
        <v>1009</v>
      </c>
      <c r="F22" s="395" t="s">
        <v>1010</v>
      </c>
      <c r="G22" s="395"/>
      <c r="H22" s="395"/>
      <c r="I22" s="395"/>
      <c r="J22" s="395"/>
      <c r="K22" s="261"/>
    </row>
    <row r="23" spans="2:11" s="1" customFormat="1" ht="15" customHeight="1">
      <c r="B23" s="264"/>
      <c r="C23" s="265"/>
      <c r="D23" s="265"/>
      <c r="E23" s="267" t="s">
        <v>81</v>
      </c>
      <c r="F23" s="395" t="s">
        <v>2155</v>
      </c>
      <c r="G23" s="395"/>
      <c r="H23" s="395"/>
      <c r="I23" s="395"/>
      <c r="J23" s="395"/>
      <c r="K23" s="261"/>
    </row>
    <row r="24" spans="2:11" s="1" customFormat="1" ht="12.75" customHeight="1">
      <c r="B24" s="264"/>
      <c r="C24" s="265"/>
      <c r="D24" s="265"/>
      <c r="E24" s="265"/>
      <c r="F24" s="265"/>
      <c r="G24" s="265"/>
      <c r="H24" s="265"/>
      <c r="I24" s="265"/>
      <c r="J24" s="265"/>
      <c r="K24" s="261"/>
    </row>
    <row r="25" spans="2:11" s="1" customFormat="1" ht="15" customHeight="1">
      <c r="B25" s="264"/>
      <c r="C25" s="395" t="s">
        <v>2156</v>
      </c>
      <c r="D25" s="395"/>
      <c r="E25" s="395"/>
      <c r="F25" s="395"/>
      <c r="G25" s="395"/>
      <c r="H25" s="395"/>
      <c r="I25" s="395"/>
      <c r="J25" s="395"/>
      <c r="K25" s="261"/>
    </row>
    <row r="26" spans="2:11" s="1" customFormat="1" ht="15" customHeight="1">
      <c r="B26" s="264"/>
      <c r="C26" s="395" t="s">
        <v>2157</v>
      </c>
      <c r="D26" s="395"/>
      <c r="E26" s="395"/>
      <c r="F26" s="395"/>
      <c r="G26" s="395"/>
      <c r="H26" s="395"/>
      <c r="I26" s="395"/>
      <c r="J26" s="395"/>
      <c r="K26" s="261"/>
    </row>
    <row r="27" spans="2:11" s="1" customFormat="1" ht="15" customHeight="1">
      <c r="B27" s="264"/>
      <c r="C27" s="263"/>
      <c r="D27" s="395" t="s">
        <v>2158</v>
      </c>
      <c r="E27" s="395"/>
      <c r="F27" s="395"/>
      <c r="G27" s="395"/>
      <c r="H27" s="395"/>
      <c r="I27" s="395"/>
      <c r="J27" s="395"/>
      <c r="K27" s="261"/>
    </row>
    <row r="28" spans="2:11" s="1" customFormat="1" ht="15" customHeight="1">
      <c r="B28" s="264"/>
      <c r="C28" s="265"/>
      <c r="D28" s="395" t="s">
        <v>2159</v>
      </c>
      <c r="E28" s="395"/>
      <c r="F28" s="395"/>
      <c r="G28" s="395"/>
      <c r="H28" s="395"/>
      <c r="I28" s="395"/>
      <c r="J28" s="395"/>
      <c r="K28" s="261"/>
    </row>
    <row r="29" spans="2:11" s="1" customFormat="1" ht="12.75" customHeight="1">
      <c r="B29" s="264"/>
      <c r="C29" s="265"/>
      <c r="D29" s="265"/>
      <c r="E29" s="265"/>
      <c r="F29" s="265"/>
      <c r="G29" s="265"/>
      <c r="H29" s="265"/>
      <c r="I29" s="265"/>
      <c r="J29" s="265"/>
      <c r="K29" s="261"/>
    </row>
    <row r="30" spans="2:11" s="1" customFormat="1" ht="15" customHeight="1">
      <c r="B30" s="264"/>
      <c r="C30" s="265"/>
      <c r="D30" s="395" t="s">
        <v>2160</v>
      </c>
      <c r="E30" s="395"/>
      <c r="F30" s="395"/>
      <c r="G30" s="395"/>
      <c r="H30" s="395"/>
      <c r="I30" s="395"/>
      <c r="J30" s="395"/>
      <c r="K30" s="261"/>
    </row>
    <row r="31" spans="2:11" s="1" customFormat="1" ht="15" customHeight="1">
      <c r="B31" s="264"/>
      <c r="C31" s="265"/>
      <c r="D31" s="395" t="s">
        <v>2161</v>
      </c>
      <c r="E31" s="395"/>
      <c r="F31" s="395"/>
      <c r="G31" s="395"/>
      <c r="H31" s="395"/>
      <c r="I31" s="395"/>
      <c r="J31" s="395"/>
      <c r="K31" s="261"/>
    </row>
    <row r="32" spans="2:11" s="1" customFormat="1" ht="12.75" customHeight="1">
      <c r="B32" s="264"/>
      <c r="C32" s="265"/>
      <c r="D32" s="265"/>
      <c r="E32" s="265"/>
      <c r="F32" s="265"/>
      <c r="G32" s="265"/>
      <c r="H32" s="265"/>
      <c r="I32" s="265"/>
      <c r="J32" s="265"/>
      <c r="K32" s="261"/>
    </row>
    <row r="33" spans="2:11" s="1" customFormat="1" ht="15" customHeight="1">
      <c r="B33" s="264"/>
      <c r="C33" s="265"/>
      <c r="D33" s="395" t="s">
        <v>2162</v>
      </c>
      <c r="E33" s="395"/>
      <c r="F33" s="395"/>
      <c r="G33" s="395"/>
      <c r="H33" s="395"/>
      <c r="I33" s="395"/>
      <c r="J33" s="395"/>
      <c r="K33" s="261"/>
    </row>
    <row r="34" spans="2:11" s="1" customFormat="1" ht="15" customHeight="1">
      <c r="B34" s="264"/>
      <c r="C34" s="265"/>
      <c r="D34" s="395" t="s">
        <v>2163</v>
      </c>
      <c r="E34" s="395"/>
      <c r="F34" s="395"/>
      <c r="G34" s="395"/>
      <c r="H34" s="395"/>
      <c r="I34" s="395"/>
      <c r="J34" s="395"/>
      <c r="K34" s="261"/>
    </row>
    <row r="35" spans="2:11" s="1" customFormat="1" ht="15" customHeight="1">
      <c r="B35" s="264"/>
      <c r="C35" s="265"/>
      <c r="D35" s="395" t="s">
        <v>2164</v>
      </c>
      <c r="E35" s="395"/>
      <c r="F35" s="395"/>
      <c r="G35" s="395"/>
      <c r="H35" s="395"/>
      <c r="I35" s="395"/>
      <c r="J35" s="395"/>
      <c r="K35" s="261"/>
    </row>
    <row r="36" spans="2:11" s="1" customFormat="1" ht="15" customHeight="1">
      <c r="B36" s="264"/>
      <c r="C36" s="265"/>
      <c r="D36" s="263"/>
      <c r="E36" s="266" t="s">
        <v>145</v>
      </c>
      <c r="F36" s="263"/>
      <c r="G36" s="395" t="s">
        <v>2165</v>
      </c>
      <c r="H36" s="395"/>
      <c r="I36" s="395"/>
      <c r="J36" s="395"/>
      <c r="K36" s="261"/>
    </row>
    <row r="37" spans="2:11" s="1" customFormat="1" ht="30.75" customHeight="1">
      <c r="B37" s="264"/>
      <c r="C37" s="265"/>
      <c r="D37" s="263"/>
      <c r="E37" s="266" t="s">
        <v>2166</v>
      </c>
      <c r="F37" s="263"/>
      <c r="G37" s="395" t="s">
        <v>2167</v>
      </c>
      <c r="H37" s="395"/>
      <c r="I37" s="395"/>
      <c r="J37" s="395"/>
      <c r="K37" s="261"/>
    </row>
    <row r="38" spans="2:11" s="1" customFormat="1" ht="15" customHeight="1">
      <c r="B38" s="264"/>
      <c r="C38" s="265"/>
      <c r="D38" s="263"/>
      <c r="E38" s="266" t="s">
        <v>49</v>
      </c>
      <c r="F38" s="263"/>
      <c r="G38" s="395" t="s">
        <v>2168</v>
      </c>
      <c r="H38" s="395"/>
      <c r="I38" s="395"/>
      <c r="J38" s="395"/>
      <c r="K38" s="261"/>
    </row>
    <row r="39" spans="2:11" s="1" customFormat="1" ht="15" customHeight="1">
      <c r="B39" s="264"/>
      <c r="C39" s="265"/>
      <c r="D39" s="263"/>
      <c r="E39" s="266" t="s">
        <v>50</v>
      </c>
      <c r="F39" s="263"/>
      <c r="G39" s="395" t="s">
        <v>2169</v>
      </c>
      <c r="H39" s="395"/>
      <c r="I39" s="395"/>
      <c r="J39" s="395"/>
      <c r="K39" s="261"/>
    </row>
    <row r="40" spans="2:11" s="1" customFormat="1" ht="15" customHeight="1">
      <c r="B40" s="264"/>
      <c r="C40" s="265"/>
      <c r="D40" s="263"/>
      <c r="E40" s="266" t="s">
        <v>146</v>
      </c>
      <c r="F40" s="263"/>
      <c r="G40" s="395" t="s">
        <v>2170</v>
      </c>
      <c r="H40" s="395"/>
      <c r="I40" s="395"/>
      <c r="J40" s="395"/>
      <c r="K40" s="261"/>
    </row>
    <row r="41" spans="2:11" s="1" customFormat="1" ht="15" customHeight="1">
      <c r="B41" s="264"/>
      <c r="C41" s="265"/>
      <c r="D41" s="263"/>
      <c r="E41" s="266" t="s">
        <v>147</v>
      </c>
      <c r="F41" s="263"/>
      <c r="G41" s="395" t="s">
        <v>2171</v>
      </c>
      <c r="H41" s="395"/>
      <c r="I41" s="395"/>
      <c r="J41" s="395"/>
      <c r="K41" s="261"/>
    </row>
    <row r="42" spans="2:11" s="1" customFormat="1" ht="15" customHeight="1">
      <c r="B42" s="264"/>
      <c r="C42" s="265"/>
      <c r="D42" s="263"/>
      <c r="E42" s="266" t="s">
        <v>2172</v>
      </c>
      <c r="F42" s="263"/>
      <c r="G42" s="395" t="s">
        <v>2173</v>
      </c>
      <c r="H42" s="395"/>
      <c r="I42" s="395"/>
      <c r="J42" s="395"/>
      <c r="K42" s="261"/>
    </row>
    <row r="43" spans="2:11" s="1" customFormat="1" ht="15" customHeight="1">
      <c r="B43" s="264"/>
      <c r="C43" s="265"/>
      <c r="D43" s="263"/>
      <c r="E43" s="266"/>
      <c r="F43" s="263"/>
      <c r="G43" s="395" t="s">
        <v>2174</v>
      </c>
      <c r="H43" s="395"/>
      <c r="I43" s="395"/>
      <c r="J43" s="395"/>
      <c r="K43" s="261"/>
    </row>
    <row r="44" spans="2:11" s="1" customFormat="1" ht="15" customHeight="1">
      <c r="B44" s="264"/>
      <c r="C44" s="265"/>
      <c r="D44" s="263"/>
      <c r="E44" s="266" t="s">
        <v>2175</v>
      </c>
      <c r="F44" s="263"/>
      <c r="G44" s="395" t="s">
        <v>2176</v>
      </c>
      <c r="H44" s="395"/>
      <c r="I44" s="395"/>
      <c r="J44" s="395"/>
      <c r="K44" s="261"/>
    </row>
    <row r="45" spans="2:11" s="1" customFormat="1" ht="15" customHeight="1">
      <c r="B45" s="264"/>
      <c r="C45" s="265"/>
      <c r="D45" s="263"/>
      <c r="E45" s="266" t="s">
        <v>149</v>
      </c>
      <c r="F45" s="263"/>
      <c r="G45" s="395" t="s">
        <v>2177</v>
      </c>
      <c r="H45" s="395"/>
      <c r="I45" s="395"/>
      <c r="J45" s="395"/>
      <c r="K45" s="261"/>
    </row>
    <row r="46" spans="2:11" s="1" customFormat="1" ht="12.75" customHeight="1">
      <c r="B46" s="264"/>
      <c r="C46" s="265"/>
      <c r="D46" s="263"/>
      <c r="E46" s="263"/>
      <c r="F46" s="263"/>
      <c r="G46" s="263"/>
      <c r="H46" s="263"/>
      <c r="I46" s="263"/>
      <c r="J46" s="263"/>
      <c r="K46" s="261"/>
    </row>
    <row r="47" spans="2:11" s="1" customFormat="1" ht="15" customHeight="1">
      <c r="B47" s="264"/>
      <c r="C47" s="265"/>
      <c r="D47" s="395" t="s">
        <v>2178</v>
      </c>
      <c r="E47" s="395"/>
      <c r="F47" s="395"/>
      <c r="G47" s="395"/>
      <c r="H47" s="395"/>
      <c r="I47" s="395"/>
      <c r="J47" s="395"/>
      <c r="K47" s="261"/>
    </row>
    <row r="48" spans="2:11" s="1" customFormat="1" ht="15" customHeight="1">
      <c r="B48" s="264"/>
      <c r="C48" s="265"/>
      <c r="D48" s="265"/>
      <c r="E48" s="395" t="s">
        <v>2179</v>
      </c>
      <c r="F48" s="395"/>
      <c r="G48" s="395"/>
      <c r="H48" s="395"/>
      <c r="I48" s="395"/>
      <c r="J48" s="395"/>
      <c r="K48" s="261"/>
    </row>
    <row r="49" spans="2:11" s="1" customFormat="1" ht="15" customHeight="1">
      <c r="B49" s="264"/>
      <c r="C49" s="265"/>
      <c r="D49" s="265"/>
      <c r="E49" s="395" t="s">
        <v>2180</v>
      </c>
      <c r="F49" s="395"/>
      <c r="G49" s="395"/>
      <c r="H49" s="395"/>
      <c r="I49" s="395"/>
      <c r="J49" s="395"/>
      <c r="K49" s="261"/>
    </row>
    <row r="50" spans="2:11" s="1" customFormat="1" ht="15" customHeight="1">
      <c r="B50" s="264"/>
      <c r="C50" s="265"/>
      <c r="D50" s="265"/>
      <c r="E50" s="395" t="s">
        <v>2181</v>
      </c>
      <c r="F50" s="395"/>
      <c r="G50" s="395"/>
      <c r="H50" s="395"/>
      <c r="I50" s="395"/>
      <c r="J50" s="395"/>
      <c r="K50" s="261"/>
    </row>
    <row r="51" spans="2:11" s="1" customFormat="1" ht="15" customHeight="1">
      <c r="B51" s="264"/>
      <c r="C51" s="265"/>
      <c r="D51" s="395" t="s">
        <v>2182</v>
      </c>
      <c r="E51" s="395"/>
      <c r="F51" s="395"/>
      <c r="G51" s="395"/>
      <c r="H51" s="395"/>
      <c r="I51" s="395"/>
      <c r="J51" s="395"/>
      <c r="K51" s="261"/>
    </row>
    <row r="52" spans="2:11" s="1" customFormat="1" ht="25.5" customHeight="1">
      <c r="B52" s="260"/>
      <c r="C52" s="396" t="s">
        <v>2183</v>
      </c>
      <c r="D52" s="396"/>
      <c r="E52" s="396"/>
      <c r="F52" s="396"/>
      <c r="G52" s="396"/>
      <c r="H52" s="396"/>
      <c r="I52" s="396"/>
      <c r="J52" s="396"/>
      <c r="K52" s="261"/>
    </row>
    <row r="53" spans="2:11" s="1" customFormat="1" ht="5.25" customHeight="1">
      <c r="B53" s="260"/>
      <c r="C53" s="262"/>
      <c r="D53" s="262"/>
      <c r="E53" s="262"/>
      <c r="F53" s="262"/>
      <c r="G53" s="262"/>
      <c r="H53" s="262"/>
      <c r="I53" s="262"/>
      <c r="J53" s="262"/>
      <c r="K53" s="261"/>
    </row>
    <row r="54" spans="2:11" s="1" customFormat="1" ht="15" customHeight="1">
      <c r="B54" s="260"/>
      <c r="C54" s="395" t="s">
        <v>2184</v>
      </c>
      <c r="D54" s="395"/>
      <c r="E54" s="395"/>
      <c r="F54" s="395"/>
      <c r="G54" s="395"/>
      <c r="H54" s="395"/>
      <c r="I54" s="395"/>
      <c r="J54" s="395"/>
      <c r="K54" s="261"/>
    </row>
    <row r="55" spans="2:11" s="1" customFormat="1" ht="15" customHeight="1">
      <c r="B55" s="260"/>
      <c r="C55" s="395" t="s">
        <v>2185</v>
      </c>
      <c r="D55" s="395"/>
      <c r="E55" s="395"/>
      <c r="F55" s="395"/>
      <c r="G55" s="395"/>
      <c r="H55" s="395"/>
      <c r="I55" s="395"/>
      <c r="J55" s="395"/>
      <c r="K55" s="261"/>
    </row>
    <row r="56" spans="2:11" s="1" customFormat="1" ht="12.75" customHeight="1">
      <c r="B56" s="260"/>
      <c r="C56" s="263"/>
      <c r="D56" s="263"/>
      <c r="E56" s="263"/>
      <c r="F56" s="263"/>
      <c r="G56" s="263"/>
      <c r="H56" s="263"/>
      <c r="I56" s="263"/>
      <c r="J56" s="263"/>
      <c r="K56" s="261"/>
    </row>
    <row r="57" spans="2:11" s="1" customFormat="1" ht="15" customHeight="1">
      <c r="B57" s="260"/>
      <c r="C57" s="395" t="s">
        <v>2186</v>
      </c>
      <c r="D57" s="395"/>
      <c r="E57" s="395"/>
      <c r="F57" s="395"/>
      <c r="G57" s="395"/>
      <c r="H57" s="395"/>
      <c r="I57" s="395"/>
      <c r="J57" s="395"/>
      <c r="K57" s="261"/>
    </row>
    <row r="58" spans="2:11" s="1" customFormat="1" ht="15" customHeight="1">
      <c r="B58" s="260"/>
      <c r="C58" s="265"/>
      <c r="D58" s="395" t="s">
        <v>2187</v>
      </c>
      <c r="E58" s="395"/>
      <c r="F58" s="395"/>
      <c r="G58" s="395"/>
      <c r="H58" s="395"/>
      <c r="I58" s="395"/>
      <c r="J58" s="395"/>
      <c r="K58" s="261"/>
    </row>
    <row r="59" spans="2:11" s="1" customFormat="1" ht="15" customHeight="1">
      <c r="B59" s="260"/>
      <c r="C59" s="265"/>
      <c r="D59" s="395" t="s">
        <v>2188</v>
      </c>
      <c r="E59" s="395"/>
      <c r="F59" s="395"/>
      <c r="G59" s="395"/>
      <c r="H59" s="395"/>
      <c r="I59" s="395"/>
      <c r="J59" s="395"/>
      <c r="K59" s="261"/>
    </row>
    <row r="60" spans="2:11" s="1" customFormat="1" ht="15" customHeight="1">
      <c r="B60" s="260"/>
      <c r="C60" s="265"/>
      <c r="D60" s="395" t="s">
        <v>2189</v>
      </c>
      <c r="E60" s="395"/>
      <c r="F60" s="395"/>
      <c r="G60" s="395"/>
      <c r="H60" s="395"/>
      <c r="I60" s="395"/>
      <c r="J60" s="395"/>
      <c r="K60" s="261"/>
    </row>
    <row r="61" spans="2:11" s="1" customFormat="1" ht="15" customHeight="1">
      <c r="B61" s="260"/>
      <c r="C61" s="265"/>
      <c r="D61" s="395" t="s">
        <v>2190</v>
      </c>
      <c r="E61" s="395"/>
      <c r="F61" s="395"/>
      <c r="G61" s="395"/>
      <c r="H61" s="395"/>
      <c r="I61" s="395"/>
      <c r="J61" s="395"/>
      <c r="K61" s="261"/>
    </row>
    <row r="62" spans="2:11" s="1" customFormat="1" ht="15" customHeight="1">
      <c r="B62" s="260"/>
      <c r="C62" s="265"/>
      <c r="D62" s="397" t="s">
        <v>2191</v>
      </c>
      <c r="E62" s="397"/>
      <c r="F62" s="397"/>
      <c r="G62" s="397"/>
      <c r="H62" s="397"/>
      <c r="I62" s="397"/>
      <c r="J62" s="397"/>
      <c r="K62" s="261"/>
    </row>
    <row r="63" spans="2:11" s="1" customFormat="1" ht="15" customHeight="1">
      <c r="B63" s="260"/>
      <c r="C63" s="265"/>
      <c r="D63" s="395" t="s">
        <v>2192</v>
      </c>
      <c r="E63" s="395"/>
      <c r="F63" s="395"/>
      <c r="G63" s="395"/>
      <c r="H63" s="395"/>
      <c r="I63" s="395"/>
      <c r="J63" s="395"/>
      <c r="K63" s="261"/>
    </row>
    <row r="64" spans="2:11" s="1" customFormat="1" ht="12.75" customHeight="1">
      <c r="B64" s="260"/>
      <c r="C64" s="265"/>
      <c r="D64" s="265"/>
      <c r="E64" s="268"/>
      <c r="F64" s="265"/>
      <c r="G64" s="265"/>
      <c r="H64" s="265"/>
      <c r="I64" s="265"/>
      <c r="J64" s="265"/>
      <c r="K64" s="261"/>
    </row>
    <row r="65" spans="2:11" s="1" customFormat="1" ht="15" customHeight="1">
      <c r="B65" s="260"/>
      <c r="C65" s="265"/>
      <c r="D65" s="395" t="s">
        <v>2193</v>
      </c>
      <c r="E65" s="395"/>
      <c r="F65" s="395"/>
      <c r="G65" s="395"/>
      <c r="H65" s="395"/>
      <c r="I65" s="395"/>
      <c r="J65" s="395"/>
      <c r="K65" s="261"/>
    </row>
    <row r="66" spans="2:11" s="1" customFormat="1" ht="15" customHeight="1">
      <c r="B66" s="260"/>
      <c r="C66" s="265"/>
      <c r="D66" s="397" t="s">
        <v>2194</v>
      </c>
      <c r="E66" s="397"/>
      <c r="F66" s="397"/>
      <c r="G66" s="397"/>
      <c r="H66" s="397"/>
      <c r="I66" s="397"/>
      <c r="J66" s="397"/>
      <c r="K66" s="261"/>
    </row>
    <row r="67" spans="2:11" s="1" customFormat="1" ht="15" customHeight="1">
      <c r="B67" s="260"/>
      <c r="C67" s="265"/>
      <c r="D67" s="395" t="s">
        <v>2195</v>
      </c>
      <c r="E67" s="395"/>
      <c r="F67" s="395"/>
      <c r="G67" s="395"/>
      <c r="H67" s="395"/>
      <c r="I67" s="395"/>
      <c r="J67" s="395"/>
      <c r="K67" s="261"/>
    </row>
    <row r="68" spans="2:11" s="1" customFormat="1" ht="15" customHeight="1">
      <c r="B68" s="260"/>
      <c r="C68" s="265"/>
      <c r="D68" s="395" t="s">
        <v>2196</v>
      </c>
      <c r="E68" s="395"/>
      <c r="F68" s="395"/>
      <c r="G68" s="395"/>
      <c r="H68" s="395"/>
      <c r="I68" s="395"/>
      <c r="J68" s="395"/>
      <c r="K68" s="261"/>
    </row>
    <row r="69" spans="2:11" s="1" customFormat="1" ht="15" customHeight="1">
      <c r="B69" s="260"/>
      <c r="C69" s="265"/>
      <c r="D69" s="395" t="s">
        <v>2197</v>
      </c>
      <c r="E69" s="395"/>
      <c r="F69" s="395"/>
      <c r="G69" s="395"/>
      <c r="H69" s="395"/>
      <c r="I69" s="395"/>
      <c r="J69" s="395"/>
      <c r="K69" s="261"/>
    </row>
    <row r="70" spans="2:11" s="1" customFormat="1" ht="15" customHeight="1">
      <c r="B70" s="260"/>
      <c r="C70" s="265"/>
      <c r="D70" s="395" t="s">
        <v>2198</v>
      </c>
      <c r="E70" s="395"/>
      <c r="F70" s="395"/>
      <c r="G70" s="395"/>
      <c r="H70" s="395"/>
      <c r="I70" s="395"/>
      <c r="J70" s="395"/>
      <c r="K70" s="261"/>
    </row>
    <row r="71" spans="2:11" s="1" customFormat="1" ht="12.75" customHeight="1">
      <c r="B71" s="269"/>
      <c r="C71" s="270"/>
      <c r="D71" s="270"/>
      <c r="E71" s="270"/>
      <c r="F71" s="270"/>
      <c r="G71" s="270"/>
      <c r="H71" s="270"/>
      <c r="I71" s="270"/>
      <c r="J71" s="270"/>
      <c r="K71" s="271"/>
    </row>
    <row r="72" spans="2:11" s="1" customFormat="1" ht="18.75" customHeight="1">
      <c r="B72" s="272"/>
      <c r="C72" s="272"/>
      <c r="D72" s="272"/>
      <c r="E72" s="272"/>
      <c r="F72" s="272"/>
      <c r="G72" s="272"/>
      <c r="H72" s="272"/>
      <c r="I72" s="272"/>
      <c r="J72" s="272"/>
      <c r="K72" s="273"/>
    </row>
    <row r="73" spans="2:11" s="1" customFormat="1" ht="18.75" customHeight="1">
      <c r="B73" s="273"/>
      <c r="C73" s="273"/>
      <c r="D73" s="273"/>
      <c r="E73" s="273"/>
      <c r="F73" s="273"/>
      <c r="G73" s="273"/>
      <c r="H73" s="273"/>
      <c r="I73" s="273"/>
      <c r="J73" s="273"/>
      <c r="K73" s="273"/>
    </row>
    <row r="74" spans="2:11" s="1" customFormat="1" ht="7.5" customHeight="1">
      <c r="B74" s="274"/>
      <c r="C74" s="275"/>
      <c r="D74" s="275"/>
      <c r="E74" s="275"/>
      <c r="F74" s="275"/>
      <c r="G74" s="275"/>
      <c r="H74" s="275"/>
      <c r="I74" s="275"/>
      <c r="J74" s="275"/>
      <c r="K74" s="276"/>
    </row>
    <row r="75" spans="2:11" s="1" customFormat="1" ht="45" customHeight="1">
      <c r="B75" s="277"/>
      <c r="C75" s="390" t="s">
        <v>2199</v>
      </c>
      <c r="D75" s="390"/>
      <c r="E75" s="390"/>
      <c r="F75" s="390"/>
      <c r="G75" s="390"/>
      <c r="H75" s="390"/>
      <c r="I75" s="390"/>
      <c r="J75" s="390"/>
      <c r="K75" s="278"/>
    </row>
    <row r="76" spans="2:11" s="1" customFormat="1" ht="17.25" customHeight="1">
      <c r="B76" s="277"/>
      <c r="C76" s="279" t="s">
        <v>2200</v>
      </c>
      <c r="D76" s="279"/>
      <c r="E76" s="279"/>
      <c r="F76" s="279" t="s">
        <v>2201</v>
      </c>
      <c r="G76" s="280"/>
      <c r="H76" s="279" t="s">
        <v>50</v>
      </c>
      <c r="I76" s="279" t="s">
        <v>53</v>
      </c>
      <c r="J76" s="279" t="s">
        <v>2202</v>
      </c>
      <c r="K76" s="278"/>
    </row>
    <row r="77" spans="2:11" s="1" customFormat="1" ht="17.25" customHeight="1">
      <c r="B77" s="277"/>
      <c r="C77" s="281" t="s">
        <v>2203</v>
      </c>
      <c r="D77" s="281"/>
      <c r="E77" s="281"/>
      <c r="F77" s="282" t="s">
        <v>2204</v>
      </c>
      <c r="G77" s="283"/>
      <c r="H77" s="281"/>
      <c r="I77" s="281"/>
      <c r="J77" s="281" t="s">
        <v>2205</v>
      </c>
      <c r="K77" s="278"/>
    </row>
    <row r="78" spans="2:11" s="1" customFormat="1" ht="5.25" customHeight="1">
      <c r="B78" s="277"/>
      <c r="C78" s="284"/>
      <c r="D78" s="284"/>
      <c r="E78" s="284"/>
      <c r="F78" s="284"/>
      <c r="G78" s="285"/>
      <c r="H78" s="284"/>
      <c r="I78" s="284"/>
      <c r="J78" s="284"/>
      <c r="K78" s="278"/>
    </row>
    <row r="79" spans="2:11" s="1" customFormat="1" ht="15" customHeight="1">
      <c r="B79" s="277"/>
      <c r="C79" s="266" t="s">
        <v>49</v>
      </c>
      <c r="D79" s="286"/>
      <c r="E79" s="286"/>
      <c r="F79" s="287" t="s">
        <v>2206</v>
      </c>
      <c r="G79" s="288"/>
      <c r="H79" s="266" t="s">
        <v>2207</v>
      </c>
      <c r="I79" s="266" t="s">
        <v>2208</v>
      </c>
      <c r="J79" s="266">
        <v>20</v>
      </c>
      <c r="K79" s="278"/>
    </row>
    <row r="80" spans="2:11" s="1" customFormat="1" ht="15" customHeight="1">
      <c r="B80" s="277"/>
      <c r="C80" s="266" t="s">
        <v>2209</v>
      </c>
      <c r="D80" s="266"/>
      <c r="E80" s="266"/>
      <c r="F80" s="287" t="s">
        <v>2206</v>
      </c>
      <c r="G80" s="288"/>
      <c r="H80" s="266" t="s">
        <v>2210</v>
      </c>
      <c r="I80" s="266" t="s">
        <v>2208</v>
      </c>
      <c r="J80" s="266">
        <v>120</v>
      </c>
      <c r="K80" s="278"/>
    </row>
    <row r="81" spans="2:11" s="1" customFormat="1" ht="15" customHeight="1">
      <c r="B81" s="289"/>
      <c r="C81" s="266" t="s">
        <v>2211</v>
      </c>
      <c r="D81" s="266"/>
      <c r="E81" s="266"/>
      <c r="F81" s="287" t="s">
        <v>2212</v>
      </c>
      <c r="G81" s="288"/>
      <c r="H81" s="266" t="s">
        <v>2213</v>
      </c>
      <c r="I81" s="266" t="s">
        <v>2208</v>
      </c>
      <c r="J81" s="266">
        <v>50</v>
      </c>
      <c r="K81" s="278"/>
    </row>
    <row r="82" spans="2:11" s="1" customFormat="1" ht="15" customHeight="1">
      <c r="B82" s="289"/>
      <c r="C82" s="266" t="s">
        <v>2214</v>
      </c>
      <c r="D82" s="266"/>
      <c r="E82" s="266"/>
      <c r="F82" s="287" t="s">
        <v>2206</v>
      </c>
      <c r="G82" s="288"/>
      <c r="H82" s="266" t="s">
        <v>2215</v>
      </c>
      <c r="I82" s="266" t="s">
        <v>2216</v>
      </c>
      <c r="J82" s="266"/>
      <c r="K82" s="278"/>
    </row>
    <row r="83" spans="2:11" s="1" customFormat="1" ht="15" customHeight="1">
      <c r="B83" s="289"/>
      <c r="C83" s="290" t="s">
        <v>2217</v>
      </c>
      <c r="D83" s="290"/>
      <c r="E83" s="290"/>
      <c r="F83" s="291" t="s">
        <v>2212</v>
      </c>
      <c r="G83" s="290"/>
      <c r="H83" s="290" t="s">
        <v>2218</v>
      </c>
      <c r="I83" s="290" t="s">
        <v>2208</v>
      </c>
      <c r="J83" s="290">
        <v>15</v>
      </c>
      <c r="K83" s="278"/>
    </row>
    <row r="84" spans="2:11" s="1" customFormat="1" ht="15" customHeight="1">
      <c r="B84" s="289"/>
      <c r="C84" s="290" t="s">
        <v>2219</v>
      </c>
      <c r="D84" s="290"/>
      <c r="E84" s="290"/>
      <c r="F84" s="291" t="s">
        <v>2212</v>
      </c>
      <c r="G84" s="290"/>
      <c r="H84" s="290" t="s">
        <v>2220</v>
      </c>
      <c r="I84" s="290" t="s">
        <v>2208</v>
      </c>
      <c r="J84" s="290">
        <v>15</v>
      </c>
      <c r="K84" s="278"/>
    </row>
    <row r="85" spans="2:11" s="1" customFormat="1" ht="15" customHeight="1">
      <c r="B85" s="289"/>
      <c r="C85" s="290" t="s">
        <v>2221</v>
      </c>
      <c r="D85" s="290"/>
      <c r="E85" s="290"/>
      <c r="F85" s="291" t="s">
        <v>2212</v>
      </c>
      <c r="G85" s="290"/>
      <c r="H85" s="290" t="s">
        <v>2222</v>
      </c>
      <c r="I85" s="290" t="s">
        <v>2208</v>
      </c>
      <c r="J85" s="290">
        <v>20</v>
      </c>
      <c r="K85" s="278"/>
    </row>
    <row r="86" spans="2:11" s="1" customFormat="1" ht="15" customHeight="1">
      <c r="B86" s="289"/>
      <c r="C86" s="290" t="s">
        <v>2223</v>
      </c>
      <c r="D86" s="290"/>
      <c r="E86" s="290"/>
      <c r="F86" s="291" t="s">
        <v>2212</v>
      </c>
      <c r="G86" s="290"/>
      <c r="H86" s="290" t="s">
        <v>2224</v>
      </c>
      <c r="I86" s="290" t="s">
        <v>2208</v>
      </c>
      <c r="J86" s="290">
        <v>20</v>
      </c>
      <c r="K86" s="278"/>
    </row>
    <row r="87" spans="2:11" s="1" customFormat="1" ht="15" customHeight="1">
      <c r="B87" s="289"/>
      <c r="C87" s="266" t="s">
        <v>2225</v>
      </c>
      <c r="D87" s="266"/>
      <c r="E87" s="266"/>
      <c r="F87" s="287" t="s">
        <v>2212</v>
      </c>
      <c r="G87" s="288"/>
      <c r="H87" s="266" t="s">
        <v>2226</v>
      </c>
      <c r="I87" s="266" t="s">
        <v>2208</v>
      </c>
      <c r="J87" s="266">
        <v>50</v>
      </c>
      <c r="K87" s="278"/>
    </row>
    <row r="88" spans="2:11" s="1" customFormat="1" ht="15" customHeight="1">
      <c r="B88" s="289"/>
      <c r="C88" s="266" t="s">
        <v>2227</v>
      </c>
      <c r="D88" s="266"/>
      <c r="E88" s="266"/>
      <c r="F88" s="287" t="s">
        <v>2212</v>
      </c>
      <c r="G88" s="288"/>
      <c r="H88" s="266" t="s">
        <v>2228</v>
      </c>
      <c r="I88" s="266" t="s">
        <v>2208</v>
      </c>
      <c r="J88" s="266">
        <v>20</v>
      </c>
      <c r="K88" s="278"/>
    </row>
    <row r="89" spans="2:11" s="1" customFormat="1" ht="15" customHeight="1">
      <c r="B89" s="289"/>
      <c r="C89" s="266" t="s">
        <v>2229</v>
      </c>
      <c r="D89" s="266"/>
      <c r="E89" s="266"/>
      <c r="F89" s="287" t="s">
        <v>2212</v>
      </c>
      <c r="G89" s="288"/>
      <c r="H89" s="266" t="s">
        <v>2230</v>
      </c>
      <c r="I89" s="266" t="s">
        <v>2208</v>
      </c>
      <c r="J89" s="266">
        <v>20</v>
      </c>
      <c r="K89" s="278"/>
    </row>
    <row r="90" spans="2:11" s="1" customFormat="1" ht="15" customHeight="1">
      <c r="B90" s="289"/>
      <c r="C90" s="266" t="s">
        <v>2231</v>
      </c>
      <c r="D90" s="266"/>
      <c r="E90" s="266"/>
      <c r="F90" s="287" t="s">
        <v>2212</v>
      </c>
      <c r="G90" s="288"/>
      <c r="H90" s="266" t="s">
        <v>2232</v>
      </c>
      <c r="I90" s="266" t="s">
        <v>2208</v>
      </c>
      <c r="J90" s="266">
        <v>50</v>
      </c>
      <c r="K90" s="278"/>
    </row>
    <row r="91" spans="2:11" s="1" customFormat="1" ht="15" customHeight="1">
      <c r="B91" s="289"/>
      <c r="C91" s="266" t="s">
        <v>2233</v>
      </c>
      <c r="D91" s="266"/>
      <c r="E91" s="266"/>
      <c r="F91" s="287" t="s">
        <v>2212</v>
      </c>
      <c r="G91" s="288"/>
      <c r="H91" s="266" t="s">
        <v>2233</v>
      </c>
      <c r="I91" s="266" t="s">
        <v>2208</v>
      </c>
      <c r="J91" s="266">
        <v>50</v>
      </c>
      <c r="K91" s="278"/>
    </row>
    <row r="92" spans="2:11" s="1" customFormat="1" ht="15" customHeight="1">
      <c r="B92" s="289"/>
      <c r="C92" s="266" t="s">
        <v>2234</v>
      </c>
      <c r="D92" s="266"/>
      <c r="E92" s="266"/>
      <c r="F92" s="287" t="s">
        <v>2212</v>
      </c>
      <c r="G92" s="288"/>
      <c r="H92" s="266" t="s">
        <v>2235</v>
      </c>
      <c r="I92" s="266" t="s">
        <v>2208</v>
      </c>
      <c r="J92" s="266">
        <v>255</v>
      </c>
      <c r="K92" s="278"/>
    </row>
    <row r="93" spans="2:11" s="1" customFormat="1" ht="15" customHeight="1">
      <c r="B93" s="289"/>
      <c r="C93" s="266" t="s">
        <v>2236</v>
      </c>
      <c r="D93" s="266"/>
      <c r="E93" s="266"/>
      <c r="F93" s="287" t="s">
        <v>2206</v>
      </c>
      <c r="G93" s="288"/>
      <c r="H93" s="266" t="s">
        <v>2237</v>
      </c>
      <c r="I93" s="266" t="s">
        <v>2238</v>
      </c>
      <c r="J93" s="266"/>
      <c r="K93" s="278"/>
    </row>
    <row r="94" spans="2:11" s="1" customFormat="1" ht="15" customHeight="1">
      <c r="B94" s="289"/>
      <c r="C94" s="266" t="s">
        <v>2239</v>
      </c>
      <c r="D94" s="266"/>
      <c r="E94" s="266"/>
      <c r="F94" s="287" t="s">
        <v>2206</v>
      </c>
      <c r="G94" s="288"/>
      <c r="H94" s="266" t="s">
        <v>2240</v>
      </c>
      <c r="I94" s="266" t="s">
        <v>2241</v>
      </c>
      <c r="J94" s="266"/>
      <c r="K94" s="278"/>
    </row>
    <row r="95" spans="2:11" s="1" customFormat="1" ht="15" customHeight="1">
      <c r="B95" s="289"/>
      <c r="C95" s="266" t="s">
        <v>2242</v>
      </c>
      <c r="D95" s="266"/>
      <c r="E95" s="266"/>
      <c r="F95" s="287" t="s">
        <v>2206</v>
      </c>
      <c r="G95" s="288"/>
      <c r="H95" s="266" t="s">
        <v>2242</v>
      </c>
      <c r="I95" s="266" t="s">
        <v>2241</v>
      </c>
      <c r="J95" s="266"/>
      <c r="K95" s="278"/>
    </row>
    <row r="96" spans="2:11" s="1" customFormat="1" ht="15" customHeight="1">
      <c r="B96" s="289"/>
      <c r="C96" s="266" t="s">
        <v>34</v>
      </c>
      <c r="D96" s="266"/>
      <c r="E96" s="266"/>
      <c r="F96" s="287" t="s">
        <v>2206</v>
      </c>
      <c r="G96" s="288"/>
      <c r="H96" s="266" t="s">
        <v>2243</v>
      </c>
      <c r="I96" s="266" t="s">
        <v>2241</v>
      </c>
      <c r="J96" s="266"/>
      <c r="K96" s="278"/>
    </row>
    <row r="97" spans="2:11" s="1" customFormat="1" ht="15" customHeight="1">
      <c r="B97" s="289"/>
      <c r="C97" s="266" t="s">
        <v>44</v>
      </c>
      <c r="D97" s="266"/>
      <c r="E97" s="266"/>
      <c r="F97" s="287" t="s">
        <v>2206</v>
      </c>
      <c r="G97" s="288"/>
      <c r="H97" s="266" t="s">
        <v>2244</v>
      </c>
      <c r="I97" s="266" t="s">
        <v>2241</v>
      </c>
      <c r="J97" s="266"/>
      <c r="K97" s="278"/>
    </row>
    <row r="98" spans="2:11" s="1" customFormat="1" ht="15" customHeight="1">
      <c r="B98" s="292"/>
      <c r="C98" s="293"/>
      <c r="D98" s="293"/>
      <c r="E98" s="293"/>
      <c r="F98" s="293"/>
      <c r="G98" s="293"/>
      <c r="H98" s="293"/>
      <c r="I98" s="293"/>
      <c r="J98" s="293"/>
      <c r="K98" s="294"/>
    </row>
    <row r="99" spans="2:11" s="1" customFormat="1" ht="18.75" customHeight="1">
      <c r="B99" s="295"/>
      <c r="C99" s="296"/>
      <c r="D99" s="296"/>
      <c r="E99" s="296"/>
      <c r="F99" s="296"/>
      <c r="G99" s="296"/>
      <c r="H99" s="296"/>
      <c r="I99" s="296"/>
      <c r="J99" s="296"/>
      <c r="K99" s="295"/>
    </row>
    <row r="100" spans="2:11" s="1" customFormat="1" ht="18.75" customHeight="1">
      <c r="B100" s="273"/>
      <c r="C100" s="273"/>
      <c r="D100" s="273"/>
      <c r="E100" s="273"/>
      <c r="F100" s="273"/>
      <c r="G100" s="273"/>
      <c r="H100" s="273"/>
      <c r="I100" s="273"/>
      <c r="J100" s="273"/>
      <c r="K100" s="273"/>
    </row>
    <row r="101" spans="2:11" s="1" customFormat="1" ht="7.5" customHeight="1">
      <c r="B101" s="274"/>
      <c r="C101" s="275"/>
      <c r="D101" s="275"/>
      <c r="E101" s="275"/>
      <c r="F101" s="275"/>
      <c r="G101" s="275"/>
      <c r="H101" s="275"/>
      <c r="I101" s="275"/>
      <c r="J101" s="275"/>
      <c r="K101" s="276"/>
    </row>
    <row r="102" spans="2:11" s="1" customFormat="1" ht="45" customHeight="1">
      <c r="B102" s="277"/>
      <c r="C102" s="390" t="s">
        <v>2245</v>
      </c>
      <c r="D102" s="390"/>
      <c r="E102" s="390"/>
      <c r="F102" s="390"/>
      <c r="G102" s="390"/>
      <c r="H102" s="390"/>
      <c r="I102" s="390"/>
      <c r="J102" s="390"/>
      <c r="K102" s="278"/>
    </row>
    <row r="103" spans="2:11" s="1" customFormat="1" ht="17.25" customHeight="1">
      <c r="B103" s="277"/>
      <c r="C103" s="279" t="s">
        <v>2200</v>
      </c>
      <c r="D103" s="279"/>
      <c r="E103" s="279"/>
      <c r="F103" s="279" t="s">
        <v>2201</v>
      </c>
      <c r="G103" s="280"/>
      <c r="H103" s="279" t="s">
        <v>50</v>
      </c>
      <c r="I103" s="279" t="s">
        <v>53</v>
      </c>
      <c r="J103" s="279" t="s">
        <v>2202</v>
      </c>
      <c r="K103" s="278"/>
    </row>
    <row r="104" spans="2:11" s="1" customFormat="1" ht="17.25" customHeight="1">
      <c r="B104" s="277"/>
      <c r="C104" s="281" t="s">
        <v>2203</v>
      </c>
      <c r="D104" s="281"/>
      <c r="E104" s="281"/>
      <c r="F104" s="282" t="s">
        <v>2204</v>
      </c>
      <c r="G104" s="283"/>
      <c r="H104" s="281"/>
      <c r="I104" s="281"/>
      <c r="J104" s="281" t="s">
        <v>2205</v>
      </c>
      <c r="K104" s="278"/>
    </row>
    <row r="105" spans="2:11" s="1" customFormat="1" ht="5.25" customHeight="1">
      <c r="B105" s="277"/>
      <c r="C105" s="279"/>
      <c r="D105" s="279"/>
      <c r="E105" s="279"/>
      <c r="F105" s="279"/>
      <c r="G105" s="297"/>
      <c r="H105" s="279"/>
      <c r="I105" s="279"/>
      <c r="J105" s="279"/>
      <c r="K105" s="278"/>
    </row>
    <row r="106" spans="2:11" s="1" customFormat="1" ht="15" customHeight="1">
      <c r="B106" s="277"/>
      <c r="C106" s="266" t="s">
        <v>49</v>
      </c>
      <c r="D106" s="286"/>
      <c r="E106" s="286"/>
      <c r="F106" s="287" t="s">
        <v>2206</v>
      </c>
      <c r="G106" s="266"/>
      <c r="H106" s="266" t="s">
        <v>2246</v>
      </c>
      <c r="I106" s="266" t="s">
        <v>2208</v>
      </c>
      <c r="J106" s="266">
        <v>20</v>
      </c>
      <c r="K106" s="278"/>
    </row>
    <row r="107" spans="2:11" s="1" customFormat="1" ht="15" customHeight="1">
      <c r="B107" s="277"/>
      <c r="C107" s="266" t="s">
        <v>2209</v>
      </c>
      <c r="D107" s="266"/>
      <c r="E107" s="266"/>
      <c r="F107" s="287" t="s">
        <v>2206</v>
      </c>
      <c r="G107" s="266"/>
      <c r="H107" s="266" t="s">
        <v>2246</v>
      </c>
      <c r="I107" s="266" t="s">
        <v>2208</v>
      </c>
      <c r="J107" s="266">
        <v>120</v>
      </c>
      <c r="K107" s="278"/>
    </row>
    <row r="108" spans="2:11" s="1" customFormat="1" ht="15" customHeight="1">
      <c r="B108" s="289"/>
      <c r="C108" s="266" t="s">
        <v>2211</v>
      </c>
      <c r="D108" s="266"/>
      <c r="E108" s="266"/>
      <c r="F108" s="287" t="s">
        <v>2212</v>
      </c>
      <c r="G108" s="266"/>
      <c r="H108" s="266" t="s">
        <v>2246</v>
      </c>
      <c r="I108" s="266" t="s">
        <v>2208</v>
      </c>
      <c r="J108" s="266">
        <v>50</v>
      </c>
      <c r="K108" s="278"/>
    </row>
    <row r="109" spans="2:11" s="1" customFormat="1" ht="15" customHeight="1">
      <c r="B109" s="289"/>
      <c r="C109" s="266" t="s">
        <v>2214</v>
      </c>
      <c r="D109" s="266"/>
      <c r="E109" s="266"/>
      <c r="F109" s="287" t="s">
        <v>2206</v>
      </c>
      <c r="G109" s="266"/>
      <c r="H109" s="266" t="s">
        <v>2246</v>
      </c>
      <c r="I109" s="266" t="s">
        <v>2216</v>
      </c>
      <c r="J109" s="266"/>
      <c r="K109" s="278"/>
    </row>
    <row r="110" spans="2:11" s="1" customFormat="1" ht="15" customHeight="1">
      <c r="B110" s="289"/>
      <c r="C110" s="266" t="s">
        <v>2225</v>
      </c>
      <c r="D110" s="266"/>
      <c r="E110" s="266"/>
      <c r="F110" s="287" t="s">
        <v>2212</v>
      </c>
      <c r="G110" s="266"/>
      <c r="H110" s="266" t="s">
        <v>2246</v>
      </c>
      <c r="I110" s="266" t="s">
        <v>2208</v>
      </c>
      <c r="J110" s="266">
        <v>50</v>
      </c>
      <c r="K110" s="278"/>
    </row>
    <row r="111" spans="2:11" s="1" customFormat="1" ht="15" customHeight="1">
      <c r="B111" s="289"/>
      <c r="C111" s="266" t="s">
        <v>2233</v>
      </c>
      <c r="D111" s="266"/>
      <c r="E111" s="266"/>
      <c r="F111" s="287" t="s">
        <v>2212</v>
      </c>
      <c r="G111" s="266"/>
      <c r="H111" s="266" t="s">
        <v>2246</v>
      </c>
      <c r="I111" s="266" t="s">
        <v>2208</v>
      </c>
      <c r="J111" s="266">
        <v>50</v>
      </c>
      <c r="K111" s="278"/>
    </row>
    <row r="112" spans="2:11" s="1" customFormat="1" ht="15" customHeight="1">
      <c r="B112" s="289"/>
      <c r="C112" s="266" t="s">
        <v>2231</v>
      </c>
      <c r="D112" s="266"/>
      <c r="E112" s="266"/>
      <c r="F112" s="287" t="s">
        <v>2212</v>
      </c>
      <c r="G112" s="266"/>
      <c r="H112" s="266" t="s">
        <v>2246</v>
      </c>
      <c r="I112" s="266" t="s">
        <v>2208</v>
      </c>
      <c r="J112" s="266">
        <v>50</v>
      </c>
      <c r="K112" s="278"/>
    </row>
    <row r="113" spans="2:11" s="1" customFormat="1" ht="15" customHeight="1">
      <c r="B113" s="289"/>
      <c r="C113" s="266" t="s">
        <v>49</v>
      </c>
      <c r="D113" s="266"/>
      <c r="E113" s="266"/>
      <c r="F113" s="287" t="s">
        <v>2206</v>
      </c>
      <c r="G113" s="266"/>
      <c r="H113" s="266" t="s">
        <v>2247</v>
      </c>
      <c r="I113" s="266" t="s">
        <v>2208</v>
      </c>
      <c r="J113" s="266">
        <v>20</v>
      </c>
      <c r="K113" s="278"/>
    </row>
    <row r="114" spans="2:11" s="1" customFormat="1" ht="15" customHeight="1">
      <c r="B114" s="289"/>
      <c r="C114" s="266" t="s">
        <v>2248</v>
      </c>
      <c r="D114" s="266"/>
      <c r="E114" s="266"/>
      <c r="F114" s="287" t="s">
        <v>2206</v>
      </c>
      <c r="G114" s="266"/>
      <c r="H114" s="266" t="s">
        <v>2249</v>
      </c>
      <c r="I114" s="266" t="s">
        <v>2208</v>
      </c>
      <c r="J114" s="266">
        <v>120</v>
      </c>
      <c r="K114" s="278"/>
    </row>
    <row r="115" spans="2:11" s="1" customFormat="1" ht="15" customHeight="1">
      <c r="B115" s="289"/>
      <c r="C115" s="266" t="s">
        <v>34</v>
      </c>
      <c r="D115" s="266"/>
      <c r="E115" s="266"/>
      <c r="F115" s="287" t="s">
        <v>2206</v>
      </c>
      <c r="G115" s="266"/>
      <c r="H115" s="266" t="s">
        <v>2250</v>
      </c>
      <c r="I115" s="266" t="s">
        <v>2241</v>
      </c>
      <c r="J115" s="266"/>
      <c r="K115" s="278"/>
    </row>
    <row r="116" spans="2:11" s="1" customFormat="1" ht="15" customHeight="1">
      <c r="B116" s="289"/>
      <c r="C116" s="266" t="s">
        <v>44</v>
      </c>
      <c r="D116" s="266"/>
      <c r="E116" s="266"/>
      <c r="F116" s="287" t="s">
        <v>2206</v>
      </c>
      <c r="G116" s="266"/>
      <c r="H116" s="266" t="s">
        <v>2251</v>
      </c>
      <c r="I116" s="266" t="s">
        <v>2241</v>
      </c>
      <c r="J116" s="266"/>
      <c r="K116" s="278"/>
    </row>
    <row r="117" spans="2:11" s="1" customFormat="1" ht="15" customHeight="1">
      <c r="B117" s="289"/>
      <c r="C117" s="266" t="s">
        <v>53</v>
      </c>
      <c r="D117" s="266"/>
      <c r="E117" s="266"/>
      <c r="F117" s="287" t="s">
        <v>2206</v>
      </c>
      <c r="G117" s="266"/>
      <c r="H117" s="266" t="s">
        <v>2252</v>
      </c>
      <c r="I117" s="266" t="s">
        <v>2253</v>
      </c>
      <c r="J117" s="266"/>
      <c r="K117" s="278"/>
    </row>
    <row r="118" spans="2:11" s="1" customFormat="1" ht="15" customHeight="1">
      <c r="B118" s="292"/>
      <c r="C118" s="298"/>
      <c r="D118" s="298"/>
      <c r="E118" s="298"/>
      <c r="F118" s="298"/>
      <c r="G118" s="298"/>
      <c r="H118" s="298"/>
      <c r="I118" s="298"/>
      <c r="J118" s="298"/>
      <c r="K118" s="294"/>
    </row>
    <row r="119" spans="2:11" s="1" customFormat="1" ht="18.75" customHeight="1">
      <c r="B119" s="299"/>
      <c r="C119" s="300"/>
      <c r="D119" s="300"/>
      <c r="E119" s="300"/>
      <c r="F119" s="301"/>
      <c r="G119" s="300"/>
      <c r="H119" s="300"/>
      <c r="I119" s="300"/>
      <c r="J119" s="300"/>
      <c r="K119" s="299"/>
    </row>
    <row r="120" spans="2:11" s="1" customFormat="1" ht="18.75" customHeight="1">
      <c r="B120" s="273"/>
      <c r="C120" s="273"/>
      <c r="D120" s="273"/>
      <c r="E120" s="273"/>
      <c r="F120" s="273"/>
      <c r="G120" s="273"/>
      <c r="H120" s="273"/>
      <c r="I120" s="273"/>
      <c r="J120" s="273"/>
      <c r="K120" s="273"/>
    </row>
    <row r="121" spans="2:11" s="1" customFormat="1" ht="7.5" customHeight="1">
      <c r="B121" s="302"/>
      <c r="C121" s="303"/>
      <c r="D121" s="303"/>
      <c r="E121" s="303"/>
      <c r="F121" s="303"/>
      <c r="G121" s="303"/>
      <c r="H121" s="303"/>
      <c r="I121" s="303"/>
      <c r="J121" s="303"/>
      <c r="K121" s="304"/>
    </row>
    <row r="122" spans="2:11" s="1" customFormat="1" ht="45" customHeight="1">
      <c r="B122" s="305"/>
      <c r="C122" s="391" t="s">
        <v>2254</v>
      </c>
      <c r="D122" s="391"/>
      <c r="E122" s="391"/>
      <c r="F122" s="391"/>
      <c r="G122" s="391"/>
      <c r="H122" s="391"/>
      <c r="I122" s="391"/>
      <c r="J122" s="391"/>
      <c r="K122" s="306"/>
    </row>
    <row r="123" spans="2:11" s="1" customFormat="1" ht="17.25" customHeight="1">
      <c r="B123" s="307"/>
      <c r="C123" s="279" t="s">
        <v>2200</v>
      </c>
      <c r="D123" s="279"/>
      <c r="E123" s="279"/>
      <c r="F123" s="279" t="s">
        <v>2201</v>
      </c>
      <c r="G123" s="280"/>
      <c r="H123" s="279" t="s">
        <v>50</v>
      </c>
      <c r="I123" s="279" t="s">
        <v>53</v>
      </c>
      <c r="J123" s="279" t="s">
        <v>2202</v>
      </c>
      <c r="K123" s="308"/>
    </row>
    <row r="124" spans="2:11" s="1" customFormat="1" ht="17.25" customHeight="1">
      <c r="B124" s="307"/>
      <c r="C124" s="281" t="s">
        <v>2203</v>
      </c>
      <c r="D124" s="281"/>
      <c r="E124" s="281"/>
      <c r="F124" s="282" t="s">
        <v>2204</v>
      </c>
      <c r="G124" s="283"/>
      <c r="H124" s="281"/>
      <c r="I124" s="281"/>
      <c r="J124" s="281" t="s">
        <v>2205</v>
      </c>
      <c r="K124" s="308"/>
    </row>
    <row r="125" spans="2:11" s="1" customFormat="1" ht="5.25" customHeight="1">
      <c r="B125" s="309"/>
      <c r="C125" s="284"/>
      <c r="D125" s="284"/>
      <c r="E125" s="284"/>
      <c r="F125" s="284"/>
      <c r="G125" s="310"/>
      <c r="H125" s="284"/>
      <c r="I125" s="284"/>
      <c r="J125" s="284"/>
      <c r="K125" s="311"/>
    </row>
    <row r="126" spans="2:11" s="1" customFormat="1" ht="15" customHeight="1">
      <c r="B126" s="309"/>
      <c r="C126" s="266" t="s">
        <v>2209</v>
      </c>
      <c r="D126" s="286"/>
      <c r="E126" s="286"/>
      <c r="F126" s="287" t="s">
        <v>2206</v>
      </c>
      <c r="G126" s="266"/>
      <c r="H126" s="266" t="s">
        <v>2246</v>
      </c>
      <c r="I126" s="266" t="s">
        <v>2208</v>
      </c>
      <c r="J126" s="266">
        <v>120</v>
      </c>
      <c r="K126" s="312"/>
    </row>
    <row r="127" spans="2:11" s="1" customFormat="1" ht="15" customHeight="1">
      <c r="B127" s="309"/>
      <c r="C127" s="266" t="s">
        <v>2255</v>
      </c>
      <c r="D127" s="266"/>
      <c r="E127" s="266"/>
      <c r="F127" s="287" t="s">
        <v>2206</v>
      </c>
      <c r="G127" s="266"/>
      <c r="H127" s="266" t="s">
        <v>2256</v>
      </c>
      <c r="I127" s="266" t="s">
        <v>2208</v>
      </c>
      <c r="J127" s="266" t="s">
        <v>2257</v>
      </c>
      <c r="K127" s="312"/>
    </row>
    <row r="128" spans="2:11" s="1" customFormat="1" ht="15" customHeight="1">
      <c r="B128" s="309"/>
      <c r="C128" s="266" t="s">
        <v>81</v>
      </c>
      <c r="D128" s="266"/>
      <c r="E128" s="266"/>
      <c r="F128" s="287" t="s">
        <v>2206</v>
      </c>
      <c r="G128" s="266"/>
      <c r="H128" s="266" t="s">
        <v>2258</v>
      </c>
      <c r="I128" s="266" t="s">
        <v>2208</v>
      </c>
      <c r="J128" s="266" t="s">
        <v>2257</v>
      </c>
      <c r="K128" s="312"/>
    </row>
    <row r="129" spans="2:11" s="1" customFormat="1" ht="15" customHeight="1">
      <c r="B129" s="309"/>
      <c r="C129" s="266" t="s">
        <v>2217</v>
      </c>
      <c r="D129" s="266"/>
      <c r="E129" s="266"/>
      <c r="F129" s="287" t="s">
        <v>2212</v>
      </c>
      <c r="G129" s="266"/>
      <c r="H129" s="266" t="s">
        <v>2218</v>
      </c>
      <c r="I129" s="266" t="s">
        <v>2208</v>
      </c>
      <c r="J129" s="266">
        <v>15</v>
      </c>
      <c r="K129" s="312"/>
    </row>
    <row r="130" spans="2:11" s="1" customFormat="1" ht="15" customHeight="1">
      <c r="B130" s="309"/>
      <c r="C130" s="290" t="s">
        <v>2219</v>
      </c>
      <c r="D130" s="290"/>
      <c r="E130" s="290"/>
      <c r="F130" s="291" t="s">
        <v>2212</v>
      </c>
      <c r="G130" s="290"/>
      <c r="H130" s="290" t="s">
        <v>2220</v>
      </c>
      <c r="I130" s="290" t="s">
        <v>2208</v>
      </c>
      <c r="J130" s="290">
        <v>15</v>
      </c>
      <c r="K130" s="312"/>
    </row>
    <row r="131" spans="2:11" s="1" customFormat="1" ht="15" customHeight="1">
      <c r="B131" s="309"/>
      <c r="C131" s="290" t="s">
        <v>2221</v>
      </c>
      <c r="D131" s="290"/>
      <c r="E131" s="290"/>
      <c r="F131" s="291" t="s">
        <v>2212</v>
      </c>
      <c r="G131" s="290"/>
      <c r="H131" s="290" t="s">
        <v>2222</v>
      </c>
      <c r="I131" s="290" t="s">
        <v>2208</v>
      </c>
      <c r="J131" s="290">
        <v>20</v>
      </c>
      <c r="K131" s="312"/>
    </row>
    <row r="132" spans="2:11" s="1" customFormat="1" ht="15" customHeight="1">
      <c r="B132" s="309"/>
      <c r="C132" s="290" t="s">
        <v>2223</v>
      </c>
      <c r="D132" s="290"/>
      <c r="E132" s="290"/>
      <c r="F132" s="291" t="s">
        <v>2212</v>
      </c>
      <c r="G132" s="290"/>
      <c r="H132" s="290" t="s">
        <v>2224</v>
      </c>
      <c r="I132" s="290" t="s">
        <v>2208</v>
      </c>
      <c r="J132" s="290">
        <v>20</v>
      </c>
      <c r="K132" s="312"/>
    </row>
    <row r="133" spans="2:11" s="1" customFormat="1" ht="15" customHeight="1">
      <c r="B133" s="309"/>
      <c r="C133" s="266" t="s">
        <v>2211</v>
      </c>
      <c r="D133" s="266"/>
      <c r="E133" s="266"/>
      <c r="F133" s="287" t="s">
        <v>2212</v>
      </c>
      <c r="G133" s="266"/>
      <c r="H133" s="266" t="s">
        <v>2246</v>
      </c>
      <c r="I133" s="266" t="s">
        <v>2208</v>
      </c>
      <c r="J133" s="266">
        <v>50</v>
      </c>
      <c r="K133" s="312"/>
    </row>
    <row r="134" spans="2:11" s="1" customFormat="1" ht="15" customHeight="1">
      <c r="B134" s="309"/>
      <c r="C134" s="266" t="s">
        <v>2225</v>
      </c>
      <c r="D134" s="266"/>
      <c r="E134" s="266"/>
      <c r="F134" s="287" t="s">
        <v>2212</v>
      </c>
      <c r="G134" s="266"/>
      <c r="H134" s="266" t="s">
        <v>2246</v>
      </c>
      <c r="I134" s="266" t="s">
        <v>2208</v>
      </c>
      <c r="J134" s="266">
        <v>50</v>
      </c>
      <c r="K134" s="312"/>
    </row>
    <row r="135" spans="2:11" s="1" customFormat="1" ht="15" customHeight="1">
      <c r="B135" s="309"/>
      <c r="C135" s="266" t="s">
        <v>2231</v>
      </c>
      <c r="D135" s="266"/>
      <c r="E135" s="266"/>
      <c r="F135" s="287" t="s">
        <v>2212</v>
      </c>
      <c r="G135" s="266"/>
      <c r="H135" s="266" t="s">
        <v>2246</v>
      </c>
      <c r="I135" s="266" t="s">
        <v>2208</v>
      </c>
      <c r="J135" s="266">
        <v>50</v>
      </c>
      <c r="K135" s="312"/>
    </row>
    <row r="136" spans="2:11" s="1" customFormat="1" ht="15" customHeight="1">
      <c r="B136" s="309"/>
      <c r="C136" s="266" t="s">
        <v>2233</v>
      </c>
      <c r="D136" s="266"/>
      <c r="E136" s="266"/>
      <c r="F136" s="287" t="s">
        <v>2212</v>
      </c>
      <c r="G136" s="266"/>
      <c r="H136" s="266" t="s">
        <v>2246</v>
      </c>
      <c r="I136" s="266" t="s">
        <v>2208</v>
      </c>
      <c r="J136" s="266">
        <v>50</v>
      </c>
      <c r="K136" s="312"/>
    </row>
    <row r="137" spans="2:11" s="1" customFormat="1" ht="15" customHeight="1">
      <c r="B137" s="309"/>
      <c r="C137" s="266" t="s">
        <v>2234</v>
      </c>
      <c r="D137" s="266"/>
      <c r="E137" s="266"/>
      <c r="F137" s="287" t="s">
        <v>2212</v>
      </c>
      <c r="G137" s="266"/>
      <c r="H137" s="266" t="s">
        <v>2259</v>
      </c>
      <c r="I137" s="266" t="s">
        <v>2208</v>
      </c>
      <c r="J137" s="266">
        <v>255</v>
      </c>
      <c r="K137" s="312"/>
    </row>
    <row r="138" spans="2:11" s="1" customFormat="1" ht="15" customHeight="1">
      <c r="B138" s="309"/>
      <c r="C138" s="266" t="s">
        <v>2236</v>
      </c>
      <c r="D138" s="266"/>
      <c r="E138" s="266"/>
      <c r="F138" s="287" t="s">
        <v>2206</v>
      </c>
      <c r="G138" s="266"/>
      <c r="H138" s="266" t="s">
        <v>2260</v>
      </c>
      <c r="I138" s="266" t="s">
        <v>2238</v>
      </c>
      <c r="J138" s="266"/>
      <c r="K138" s="312"/>
    </row>
    <row r="139" spans="2:11" s="1" customFormat="1" ht="15" customHeight="1">
      <c r="B139" s="309"/>
      <c r="C139" s="266" t="s">
        <v>2239</v>
      </c>
      <c r="D139" s="266"/>
      <c r="E139" s="266"/>
      <c r="F139" s="287" t="s">
        <v>2206</v>
      </c>
      <c r="G139" s="266"/>
      <c r="H139" s="266" t="s">
        <v>2261</v>
      </c>
      <c r="I139" s="266" t="s">
        <v>2241</v>
      </c>
      <c r="J139" s="266"/>
      <c r="K139" s="312"/>
    </row>
    <row r="140" spans="2:11" s="1" customFormat="1" ht="15" customHeight="1">
      <c r="B140" s="309"/>
      <c r="C140" s="266" t="s">
        <v>2242</v>
      </c>
      <c r="D140" s="266"/>
      <c r="E140" s="266"/>
      <c r="F140" s="287" t="s">
        <v>2206</v>
      </c>
      <c r="G140" s="266"/>
      <c r="H140" s="266" t="s">
        <v>2242</v>
      </c>
      <c r="I140" s="266" t="s">
        <v>2241</v>
      </c>
      <c r="J140" s="266"/>
      <c r="K140" s="312"/>
    </row>
    <row r="141" spans="2:11" s="1" customFormat="1" ht="15" customHeight="1">
      <c r="B141" s="309"/>
      <c r="C141" s="266" t="s">
        <v>34</v>
      </c>
      <c r="D141" s="266"/>
      <c r="E141" s="266"/>
      <c r="F141" s="287" t="s">
        <v>2206</v>
      </c>
      <c r="G141" s="266"/>
      <c r="H141" s="266" t="s">
        <v>2262</v>
      </c>
      <c r="I141" s="266" t="s">
        <v>2241</v>
      </c>
      <c r="J141" s="266"/>
      <c r="K141" s="312"/>
    </row>
    <row r="142" spans="2:11" s="1" customFormat="1" ht="15" customHeight="1">
      <c r="B142" s="309"/>
      <c r="C142" s="266" t="s">
        <v>2263</v>
      </c>
      <c r="D142" s="266"/>
      <c r="E142" s="266"/>
      <c r="F142" s="287" t="s">
        <v>2206</v>
      </c>
      <c r="G142" s="266"/>
      <c r="H142" s="266" t="s">
        <v>2264</v>
      </c>
      <c r="I142" s="266" t="s">
        <v>2241</v>
      </c>
      <c r="J142" s="266"/>
      <c r="K142" s="312"/>
    </row>
    <row r="143" spans="2:11" s="1" customFormat="1" ht="15" customHeight="1">
      <c r="B143" s="313"/>
      <c r="C143" s="314"/>
      <c r="D143" s="314"/>
      <c r="E143" s="314"/>
      <c r="F143" s="314"/>
      <c r="G143" s="314"/>
      <c r="H143" s="314"/>
      <c r="I143" s="314"/>
      <c r="J143" s="314"/>
      <c r="K143" s="315"/>
    </row>
    <row r="144" spans="2:11" s="1" customFormat="1" ht="18.75" customHeight="1">
      <c r="B144" s="300"/>
      <c r="C144" s="300"/>
      <c r="D144" s="300"/>
      <c r="E144" s="300"/>
      <c r="F144" s="301"/>
      <c r="G144" s="300"/>
      <c r="H144" s="300"/>
      <c r="I144" s="300"/>
      <c r="J144" s="300"/>
      <c r="K144" s="300"/>
    </row>
    <row r="145" spans="2:11" s="1" customFormat="1" ht="18.75" customHeight="1">
      <c r="B145" s="273"/>
      <c r="C145" s="273"/>
      <c r="D145" s="273"/>
      <c r="E145" s="273"/>
      <c r="F145" s="273"/>
      <c r="G145" s="273"/>
      <c r="H145" s="273"/>
      <c r="I145" s="273"/>
      <c r="J145" s="273"/>
      <c r="K145" s="273"/>
    </row>
    <row r="146" spans="2:11" s="1" customFormat="1" ht="7.5" customHeight="1">
      <c r="B146" s="274"/>
      <c r="C146" s="275"/>
      <c r="D146" s="275"/>
      <c r="E146" s="275"/>
      <c r="F146" s="275"/>
      <c r="G146" s="275"/>
      <c r="H146" s="275"/>
      <c r="I146" s="275"/>
      <c r="J146" s="275"/>
      <c r="K146" s="276"/>
    </row>
    <row r="147" spans="2:11" s="1" customFormat="1" ht="45" customHeight="1">
      <c r="B147" s="277"/>
      <c r="C147" s="390" t="s">
        <v>2265</v>
      </c>
      <c r="D147" s="390"/>
      <c r="E147" s="390"/>
      <c r="F147" s="390"/>
      <c r="G147" s="390"/>
      <c r="H147" s="390"/>
      <c r="I147" s="390"/>
      <c r="J147" s="390"/>
      <c r="K147" s="278"/>
    </row>
    <row r="148" spans="2:11" s="1" customFormat="1" ht="17.25" customHeight="1">
      <c r="B148" s="277"/>
      <c r="C148" s="279" t="s">
        <v>2200</v>
      </c>
      <c r="D148" s="279"/>
      <c r="E148" s="279"/>
      <c r="F148" s="279" t="s">
        <v>2201</v>
      </c>
      <c r="G148" s="280"/>
      <c r="H148" s="279" t="s">
        <v>50</v>
      </c>
      <c r="I148" s="279" t="s">
        <v>53</v>
      </c>
      <c r="J148" s="279" t="s">
        <v>2202</v>
      </c>
      <c r="K148" s="278"/>
    </row>
    <row r="149" spans="2:11" s="1" customFormat="1" ht="17.25" customHeight="1">
      <c r="B149" s="277"/>
      <c r="C149" s="281" t="s">
        <v>2203</v>
      </c>
      <c r="D149" s="281"/>
      <c r="E149" s="281"/>
      <c r="F149" s="282" t="s">
        <v>2204</v>
      </c>
      <c r="G149" s="283"/>
      <c r="H149" s="281"/>
      <c r="I149" s="281"/>
      <c r="J149" s="281" t="s">
        <v>2205</v>
      </c>
      <c r="K149" s="278"/>
    </row>
    <row r="150" spans="2:11" s="1" customFormat="1" ht="5.25" customHeight="1">
      <c r="B150" s="289"/>
      <c r="C150" s="284"/>
      <c r="D150" s="284"/>
      <c r="E150" s="284"/>
      <c r="F150" s="284"/>
      <c r="G150" s="285"/>
      <c r="H150" s="284"/>
      <c r="I150" s="284"/>
      <c r="J150" s="284"/>
      <c r="K150" s="312"/>
    </row>
    <row r="151" spans="2:11" s="1" customFormat="1" ht="15" customHeight="1">
      <c r="B151" s="289"/>
      <c r="C151" s="316" t="s">
        <v>2209</v>
      </c>
      <c r="D151" s="266"/>
      <c r="E151" s="266"/>
      <c r="F151" s="317" t="s">
        <v>2206</v>
      </c>
      <c r="G151" s="266"/>
      <c r="H151" s="316" t="s">
        <v>2246</v>
      </c>
      <c r="I151" s="316" t="s">
        <v>2208</v>
      </c>
      <c r="J151" s="316">
        <v>120</v>
      </c>
      <c r="K151" s="312"/>
    </row>
    <row r="152" spans="2:11" s="1" customFormat="1" ht="15" customHeight="1">
      <c r="B152" s="289"/>
      <c r="C152" s="316" t="s">
        <v>2255</v>
      </c>
      <c r="D152" s="266"/>
      <c r="E152" s="266"/>
      <c r="F152" s="317" t="s">
        <v>2206</v>
      </c>
      <c r="G152" s="266"/>
      <c r="H152" s="316" t="s">
        <v>2266</v>
      </c>
      <c r="I152" s="316" t="s">
        <v>2208</v>
      </c>
      <c r="J152" s="316" t="s">
        <v>2257</v>
      </c>
      <c r="K152" s="312"/>
    </row>
    <row r="153" spans="2:11" s="1" customFormat="1" ht="15" customHeight="1">
      <c r="B153" s="289"/>
      <c r="C153" s="316" t="s">
        <v>81</v>
      </c>
      <c r="D153" s="266"/>
      <c r="E153" s="266"/>
      <c r="F153" s="317" t="s">
        <v>2206</v>
      </c>
      <c r="G153" s="266"/>
      <c r="H153" s="316" t="s">
        <v>2267</v>
      </c>
      <c r="I153" s="316" t="s">
        <v>2208</v>
      </c>
      <c r="J153" s="316" t="s">
        <v>2257</v>
      </c>
      <c r="K153" s="312"/>
    </row>
    <row r="154" spans="2:11" s="1" customFormat="1" ht="15" customHeight="1">
      <c r="B154" s="289"/>
      <c r="C154" s="316" t="s">
        <v>2211</v>
      </c>
      <c r="D154" s="266"/>
      <c r="E154" s="266"/>
      <c r="F154" s="317" t="s">
        <v>2212</v>
      </c>
      <c r="G154" s="266"/>
      <c r="H154" s="316" t="s">
        <v>2246</v>
      </c>
      <c r="I154" s="316" t="s">
        <v>2208</v>
      </c>
      <c r="J154" s="316">
        <v>50</v>
      </c>
      <c r="K154" s="312"/>
    </row>
    <row r="155" spans="2:11" s="1" customFormat="1" ht="15" customHeight="1">
      <c r="B155" s="289"/>
      <c r="C155" s="316" t="s">
        <v>2214</v>
      </c>
      <c r="D155" s="266"/>
      <c r="E155" s="266"/>
      <c r="F155" s="317" t="s">
        <v>2206</v>
      </c>
      <c r="G155" s="266"/>
      <c r="H155" s="316" t="s">
        <v>2246</v>
      </c>
      <c r="I155" s="316" t="s">
        <v>2216</v>
      </c>
      <c r="J155" s="316"/>
      <c r="K155" s="312"/>
    </row>
    <row r="156" spans="2:11" s="1" customFormat="1" ht="15" customHeight="1">
      <c r="B156" s="289"/>
      <c r="C156" s="316" t="s">
        <v>2225</v>
      </c>
      <c r="D156" s="266"/>
      <c r="E156" s="266"/>
      <c r="F156" s="317" t="s">
        <v>2212</v>
      </c>
      <c r="G156" s="266"/>
      <c r="H156" s="316" t="s">
        <v>2246</v>
      </c>
      <c r="I156" s="316" t="s">
        <v>2208</v>
      </c>
      <c r="J156" s="316">
        <v>50</v>
      </c>
      <c r="K156" s="312"/>
    </row>
    <row r="157" spans="2:11" s="1" customFormat="1" ht="15" customHeight="1">
      <c r="B157" s="289"/>
      <c r="C157" s="316" t="s">
        <v>2233</v>
      </c>
      <c r="D157" s="266"/>
      <c r="E157" s="266"/>
      <c r="F157" s="317" t="s">
        <v>2212</v>
      </c>
      <c r="G157" s="266"/>
      <c r="H157" s="316" t="s">
        <v>2246</v>
      </c>
      <c r="I157" s="316" t="s">
        <v>2208</v>
      </c>
      <c r="J157" s="316">
        <v>50</v>
      </c>
      <c r="K157" s="312"/>
    </row>
    <row r="158" spans="2:11" s="1" customFormat="1" ht="15" customHeight="1">
      <c r="B158" s="289"/>
      <c r="C158" s="316" t="s">
        <v>2231</v>
      </c>
      <c r="D158" s="266"/>
      <c r="E158" s="266"/>
      <c r="F158" s="317" t="s">
        <v>2212</v>
      </c>
      <c r="G158" s="266"/>
      <c r="H158" s="316" t="s">
        <v>2246</v>
      </c>
      <c r="I158" s="316" t="s">
        <v>2208</v>
      </c>
      <c r="J158" s="316">
        <v>50</v>
      </c>
      <c r="K158" s="312"/>
    </row>
    <row r="159" spans="2:11" s="1" customFormat="1" ht="15" customHeight="1">
      <c r="B159" s="289"/>
      <c r="C159" s="316" t="s">
        <v>110</v>
      </c>
      <c r="D159" s="266"/>
      <c r="E159" s="266"/>
      <c r="F159" s="317" t="s">
        <v>2206</v>
      </c>
      <c r="G159" s="266"/>
      <c r="H159" s="316" t="s">
        <v>2268</v>
      </c>
      <c r="I159" s="316" t="s">
        <v>2208</v>
      </c>
      <c r="J159" s="316" t="s">
        <v>2269</v>
      </c>
      <c r="K159" s="312"/>
    </row>
    <row r="160" spans="2:11" s="1" customFormat="1" ht="15" customHeight="1">
      <c r="B160" s="289"/>
      <c r="C160" s="316" t="s">
        <v>2270</v>
      </c>
      <c r="D160" s="266"/>
      <c r="E160" s="266"/>
      <c r="F160" s="317" t="s">
        <v>2206</v>
      </c>
      <c r="G160" s="266"/>
      <c r="H160" s="316" t="s">
        <v>2271</v>
      </c>
      <c r="I160" s="316" t="s">
        <v>2241</v>
      </c>
      <c r="J160" s="316"/>
      <c r="K160" s="312"/>
    </row>
    <row r="161" spans="2:11" s="1" customFormat="1" ht="15" customHeight="1">
      <c r="B161" s="318"/>
      <c r="C161" s="319"/>
      <c r="D161" s="319"/>
      <c r="E161" s="319"/>
      <c r="F161" s="319"/>
      <c r="G161" s="319"/>
      <c r="H161" s="319"/>
      <c r="I161" s="319"/>
      <c r="J161" s="319"/>
      <c r="K161" s="320"/>
    </row>
    <row r="162" spans="2:11" s="1" customFormat="1" ht="18.75" customHeight="1">
      <c r="B162" s="300"/>
      <c r="C162" s="310"/>
      <c r="D162" s="310"/>
      <c r="E162" s="310"/>
      <c r="F162" s="321"/>
      <c r="G162" s="310"/>
      <c r="H162" s="310"/>
      <c r="I162" s="310"/>
      <c r="J162" s="310"/>
      <c r="K162" s="300"/>
    </row>
    <row r="163" spans="2:11" s="1" customFormat="1" ht="18.75" customHeight="1">
      <c r="B163" s="300"/>
      <c r="C163" s="310"/>
      <c r="D163" s="310"/>
      <c r="E163" s="310"/>
      <c r="F163" s="321"/>
      <c r="G163" s="310"/>
      <c r="H163" s="310"/>
      <c r="I163" s="310"/>
      <c r="J163" s="310"/>
      <c r="K163" s="300"/>
    </row>
    <row r="164" spans="2:11" s="1" customFormat="1" ht="18.75" customHeight="1">
      <c r="B164" s="300"/>
      <c r="C164" s="310"/>
      <c r="D164" s="310"/>
      <c r="E164" s="310"/>
      <c r="F164" s="321"/>
      <c r="G164" s="310"/>
      <c r="H164" s="310"/>
      <c r="I164" s="310"/>
      <c r="J164" s="310"/>
      <c r="K164" s="300"/>
    </row>
    <row r="165" spans="2:11" s="1" customFormat="1" ht="18.75" customHeight="1">
      <c r="B165" s="300"/>
      <c r="C165" s="310"/>
      <c r="D165" s="310"/>
      <c r="E165" s="310"/>
      <c r="F165" s="321"/>
      <c r="G165" s="310"/>
      <c r="H165" s="310"/>
      <c r="I165" s="310"/>
      <c r="J165" s="310"/>
      <c r="K165" s="300"/>
    </row>
    <row r="166" spans="2:11" s="1" customFormat="1" ht="18.75" customHeight="1">
      <c r="B166" s="300"/>
      <c r="C166" s="310"/>
      <c r="D166" s="310"/>
      <c r="E166" s="310"/>
      <c r="F166" s="321"/>
      <c r="G166" s="310"/>
      <c r="H166" s="310"/>
      <c r="I166" s="310"/>
      <c r="J166" s="310"/>
      <c r="K166" s="300"/>
    </row>
    <row r="167" spans="2:11" s="1" customFormat="1" ht="18.75" customHeight="1">
      <c r="B167" s="300"/>
      <c r="C167" s="310"/>
      <c r="D167" s="310"/>
      <c r="E167" s="310"/>
      <c r="F167" s="321"/>
      <c r="G167" s="310"/>
      <c r="H167" s="310"/>
      <c r="I167" s="310"/>
      <c r="J167" s="310"/>
      <c r="K167" s="300"/>
    </row>
    <row r="168" spans="2:11" s="1" customFormat="1" ht="18.75" customHeight="1">
      <c r="B168" s="300"/>
      <c r="C168" s="310"/>
      <c r="D168" s="310"/>
      <c r="E168" s="310"/>
      <c r="F168" s="321"/>
      <c r="G168" s="310"/>
      <c r="H168" s="310"/>
      <c r="I168" s="310"/>
      <c r="J168" s="310"/>
      <c r="K168" s="300"/>
    </row>
    <row r="169" spans="2:11" s="1" customFormat="1" ht="18.75" customHeight="1">
      <c r="B169" s="273"/>
      <c r="C169" s="273"/>
      <c r="D169" s="273"/>
      <c r="E169" s="273"/>
      <c r="F169" s="273"/>
      <c r="G169" s="273"/>
      <c r="H169" s="273"/>
      <c r="I169" s="273"/>
      <c r="J169" s="273"/>
      <c r="K169" s="273"/>
    </row>
    <row r="170" spans="2:11" s="1" customFormat="1" ht="7.5" customHeight="1">
      <c r="B170" s="255"/>
      <c r="C170" s="256"/>
      <c r="D170" s="256"/>
      <c r="E170" s="256"/>
      <c r="F170" s="256"/>
      <c r="G170" s="256"/>
      <c r="H170" s="256"/>
      <c r="I170" s="256"/>
      <c r="J170" s="256"/>
      <c r="K170" s="257"/>
    </row>
    <row r="171" spans="2:11" s="1" customFormat="1" ht="45" customHeight="1">
      <c r="B171" s="258"/>
      <c r="C171" s="391" t="s">
        <v>2272</v>
      </c>
      <c r="D171" s="391"/>
      <c r="E171" s="391"/>
      <c r="F171" s="391"/>
      <c r="G171" s="391"/>
      <c r="H171" s="391"/>
      <c r="I171" s="391"/>
      <c r="J171" s="391"/>
      <c r="K171" s="259"/>
    </row>
    <row r="172" spans="2:11" s="1" customFormat="1" ht="17.25" customHeight="1">
      <c r="B172" s="258"/>
      <c r="C172" s="279" t="s">
        <v>2200</v>
      </c>
      <c r="D172" s="279"/>
      <c r="E172" s="279"/>
      <c r="F172" s="279" t="s">
        <v>2201</v>
      </c>
      <c r="G172" s="322"/>
      <c r="H172" s="323" t="s">
        <v>50</v>
      </c>
      <c r="I172" s="323" t="s">
        <v>53</v>
      </c>
      <c r="J172" s="279" t="s">
        <v>2202</v>
      </c>
      <c r="K172" s="259"/>
    </row>
    <row r="173" spans="2:11" s="1" customFormat="1" ht="17.25" customHeight="1">
      <c r="B173" s="260"/>
      <c r="C173" s="281" t="s">
        <v>2203</v>
      </c>
      <c r="D173" s="281"/>
      <c r="E173" s="281"/>
      <c r="F173" s="282" t="s">
        <v>2204</v>
      </c>
      <c r="G173" s="324"/>
      <c r="H173" s="325"/>
      <c r="I173" s="325"/>
      <c r="J173" s="281" t="s">
        <v>2205</v>
      </c>
      <c r="K173" s="261"/>
    </row>
    <row r="174" spans="2:11" s="1" customFormat="1" ht="5.25" customHeight="1">
      <c r="B174" s="289"/>
      <c r="C174" s="284"/>
      <c r="D174" s="284"/>
      <c r="E174" s="284"/>
      <c r="F174" s="284"/>
      <c r="G174" s="285"/>
      <c r="H174" s="284"/>
      <c r="I174" s="284"/>
      <c r="J174" s="284"/>
      <c r="K174" s="312"/>
    </row>
    <row r="175" spans="2:11" s="1" customFormat="1" ht="15" customHeight="1">
      <c r="B175" s="289"/>
      <c r="C175" s="266" t="s">
        <v>2209</v>
      </c>
      <c r="D175" s="266"/>
      <c r="E175" s="266"/>
      <c r="F175" s="287" t="s">
        <v>2206</v>
      </c>
      <c r="G175" s="266"/>
      <c r="H175" s="266" t="s">
        <v>2246</v>
      </c>
      <c r="I175" s="266" t="s">
        <v>2208</v>
      </c>
      <c r="J175" s="266">
        <v>120</v>
      </c>
      <c r="K175" s="312"/>
    </row>
    <row r="176" spans="2:11" s="1" customFormat="1" ht="15" customHeight="1">
      <c r="B176" s="289"/>
      <c r="C176" s="266" t="s">
        <v>2255</v>
      </c>
      <c r="D176" s="266"/>
      <c r="E176" s="266"/>
      <c r="F176" s="287" t="s">
        <v>2206</v>
      </c>
      <c r="G176" s="266"/>
      <c r="H176" s="266" t="s">
        <v>2256</v>
      </c>
      <c r="I176" s="266" t="s">
        <v>2208</v>
      </c>
      <c r="J176" s="266" t="s">
        <v>2257</v>
      </c>
      <c r="K176" s="312"/>
    </row>
    <row r="177" spans="2:11" s="1" customFormat="1" ht="15" customHeight="1">
      <c r="B177" s="289"/>
      <c r="C177" s="266" t="s">
        <v>81</v>
      </c>
      <c r="D177" s="266"/>
      <c r="E177" s="266"/>
      <c r="F177" s="287" t="s">
        <v>2206</v>
      </c>
      <c r="G177" s="266"/>
      <c r="H177" s="266" t="s">
        <v>2273</v>
      </c>
      <c r="I177" s="266" t="s">
        <v>2208</v>
      </c>
      <c r="J177" s="266" t="s">
        <v>2257</v>
      </c>
      <c r="K177" s="312"/>
    </row>
    <row r="178" spans="2:11" s="1" customFormat="1" ht="15" customHeight="1">
      <c r="B178" s="289"/>
      <c r="C178" s="266" t="s">
        <v>2211</v>
      </c>
      <c r="D178" s="266"/>
      <c r="E178" s="266"/>
      <c r="F178" s="287" t="s">
        <v>2212</v>
      </c>
      <c r="G178" s="266"/>
      <c r="H178" s="266" t="s">
        <v>2273</v>
      </c>
      <c r="I178" s="266" t="s">
        <v>2208</v>
      </c>
      <c r="J178" s="266">
        <v>50</v>
      </c>
      <c r="K178" s="312"/>
    </row>
    <row r="179" spans="2:11" s="1" customFormat="1" ht="15" customHeight="1">
      <c r="B179" s="289"/>
      <c r="C179" s="266" t="s">
        <v>2214</v>
      </c>
      <c r="D179" s="266"/>
      <c r="E179" s="266"/>
      <c r="F179" s="287" t="s">
        <v>2206</v>
      </c>
      <c r="G179" s="266"/>
      <c r="H179" s="266" t="s">
        <v>2273</v>
      </c>
      <c r="I179" s="266" t="s">
        <v>2216</v>
      </c>
      <c r="J179" s="266"/>
      <c r="K179" s="312"/>
    </row>
    <row r="180" spans="2:11" s="1" customFormat="1" ht="15" customHeight="1">
      <c r="B180" s="289"/>
      <c r="C180" s="266" t="s">
        <v>2225</v>
      </c>
      <c r="D180" s="266"/>
      <c r="E180" s="266"/>
      <c r="F180" s="287" t="s">
        <v>2212</v>
      </c>
      <c r="G180" s="266"/>
      <c r="H180" s="266" t="s">
        <v>2273</v>
      </c>
      <c r="I180" s="266" t="s">
        <v>2208</v>
      </c>
      <c r="J180" s="266">
        <v>50</v>
      </c>
      <c r="K180" s="312"/>
    </row>
    <row r="181" spans="2:11" s="1" customFormat="1" ht="15" customHeight="1">
      <c r="B181" s="289"/>
      <c r="C181" s="266" t="s">
        <v>2233</v>
      </c>
      <c r="D181" s="266"/>
      <c r="E181" s="266"/>
      <c r="F181" s="287" t="s">
        <v>2212</v>
      </c>
      <c r="G181" s="266"/>
      <c r="H181" s="266" t="s">
        <v>2273</v>
      </c>
      <c r="I181" s="266" t="s">
        <v>2208</v>
      </c>
      <c r="J181" s="266">
        <v>50</v>
      </c>
      <c r="K181" s="312"/>
    </row>
    <row r="182" spans="2:11" s="1" customFormat="1" ht="15" customHeight="1">
      <c r="B182" s="289"/>
      <c r="C182" s="266" t="s">
        <v>2231</v>
      </c>
      <c r="D182" s="266"/>
      <c r="E182" s="266"/>
      <c r="F182" s="287" t="s">
        <v>2212</v>
      </c>
      <c r="G182" s="266"/>
      <c r="H182" s="266" t="s">
        <v>2273</v>
      </c>
      <c r="I182" s="266" t="s">
        <v>2208</v>
      </c>
      <c r="J182" s="266">
        <v>50</v>
      </c>
      <c r="K182" s="312"/>
    </row>
    <row r="183" spans="2:11" s="1" customFormat="1" ht="15" customHeight="1">
      <c r="B183" s="289"/>
      <c r="C183" s="266" t="s">
        <v>145</v>
      </c>
      <c r="D183" s="266"/>
      <c r="E183" s="266"/>
      <c r="F183" s="287" t="s">
        <v>2206</v>
      </c>
      <c r="G183" s="266"/>
      <c r="H183" s="266" t="s">
        <v>2274</v>
      </c>
      <c r="I183" s="266" t="s">
        <v>2275</v>
      </c>
      <c r="J183" s="266"/>
      <c r="K183" s="312"/>
    </row>
    <row r="184" spans="2:11" s="1" customFormat="1" ht="15" customHeight="1">
      <c r="B184" s="289"/>
      <c r="C184" s="266" t="s">
        <v>53</v>
      </c>
      <c r="D184" s="266"/>
      <c r="E184" s="266"/>
      <c r="F184" s="287" t="s">
        <v>2206</v>
      </c>
      <c r="G184" s="266"/>
      <c r="H184" s="266" t="s">
        <v>2276</v>
      </c>
      <c r="I184" s="266" t="s">
        <v>2277</v>
      </c>
      <c r="J184" s="266">
        <v>1</v>
      </c>
      <c r="K184" s="312"/>
    </row>
    <row r="185" spans="2:11" s="1" customFormat="1" ht="15" customHeight="1">
      <c r="B185" s="289"/>
      <c r="C185" s="266" t="s">
        <v>49</v>
      </c>
      <c r="D185" s="266"/>
      <c r="E185" s="266"/>
      <c r="F185" s="287" t="s">
        <v>2206</v>
      </c>
      <c r="G185" s="266"/>
      <c r="H185" s="266" t="s">
        <v>2278</v>
      </c>
      <c r="I185" s="266" t="s">
        <v>2208</v>
      </c>
      <c r="J185" s="266">
        <v>20</v>
      </c>
      <c r="K185" s="312"/>
    </row>
    <row r="186" spans="2:11" s="1" customFormat="1" ht="15" customHeight="1">
      <c r="B186" s="289"/>
      <c r="C186" s="266" t="s">
        <v>50</v>
      </c>
      <c r="D186" s="266"/>
      <c r="E186" s="266"/>
      <c r="F186" s="287" t="s">
        <v>2206</v>
      </c>
      <c r="G186" s="266"/>
      <c r="H186" s="266" t="s">
        <v>2279</v>
      </c>
      <c r="I186" s="266" t="s">
        <v>2208</v>
      </c>
      <c r="J186" s="266">
        <v>255</v>
      </c>
      <c r="K186" s="312"/>
    </row>
    <row r="187" spans="2:11" s="1" customFormat="1" ht="15" customHeight="1">
      <c r="B187" s="289"/>
      <c r="C187" s="266" t="s">
        <v>146</v>
      </c>
      <c r="D187" s="266"/>
      <c r="E187" s="266"/>
      <c r="F187" s="287" t="s">
        <v>2206</v>
      </c>
      <c r="G187" s="266"/>
      <c r="H187" s="266" t="s">
        <v>2170</v>
      </c>
      <c r="I187" s="266" t="s">
        <v>2208</v>
      </c>
      <c r="J187" s="266">
        <v>10</v>
      </c>
      <c r="K187" s="312"/>
    </row>
    <row r="188" spans="2:11" s="1" customFormat="1" ht="15" customHeight="1">
      <c r="B188" s="289"/>
      <c r="C188" s="266" t="s">
        <v>147</v>
      </c>
      <c r="D188" s="266"/>
      <c r="E188" s="266"/>
      <c r="F188" s="287" t="s">
        <v>2206</v>
      </c>
      <c r="G188" s="266"/>
      <c r="H188" s="266" t="s">
        <v>2280</v>
      </c>
      <c r="I188" s="266" t="s">
        <v>2241</v>
      </c>
      <c r="J188" s="266"/>
      <c r="K188" s="312"/>
    </row>
    <row r="189" spans="2:11" s="1" customFormat="1" ht="15" customHeight="1">
      <c r="B189" s="289"/>
      <c r="C189" s="266" t="s">
        <v>2281</v>
      </c>
      <c r="D189" s="266"/>
      <c r="E189" s="266"/>
      <c r="F189" s="287" t="s">
        <v>2206</v>
      </c>
      <c r="G189" s="266"/>
      <c r="H189" s="266" t="s">
        <v>2282</v>
      </c>
      <c r="I189" s="266" t="s">
        <v>2241</v>
      </c>
      <c r="J189" s="266"/>
      <c r="K189" s="312"/>
    </row>
    <row r="190" spans="2:11" s="1" customFormat="1" ht="15" customHeight="1">
      <c r="B190" s="289"/>
      <c r="C190" s="266" t="s">
        <v>2270</v>
      </c>
      <c r="D190" s="266"/>
      <c r="E190" s="266"/>
      <c r="F190" s="287" t="s">
        <v>2206</v>
      </c>
      <c r="G190" s="266"/>
      <c r="H190" s="266" t="s">
        <v>2283</v>
      </c>
      <c r="I190" s="266" t="s">
        <v>2241</v>
      </c>
      <c r="J190" s="266"/>
      <c r="K190" s="312"/>
    </row>
    <row r="191" spans="2:11" s="1" customFormat="1" ht="15" customHeight="1">
      <c r="B191" s="289"/>
      <c r="C191" s="266" t="s">
        <v>149</v>
      </c>
      <c r="D191" s="266"/>
      <c r="E191" s="266"/>
      <c r="F191" s="287" t="s">
        <v>2212</v>
      </c>
      <c r="G191" s="266"/>
      <c r="H191" s="266" t="s">
        <v>2284</v>
      </c>
      <c r="I191" s="266" t="s">
        <v>2208</v>
      </c>
      <c r="J191" s="266">
        <v>50</v>
      </c>
      <c r="K191" s="312"/>
    </row>
    <row r="192" spans="2:11" s="1" customFormat="1" ht="15" customHeight="1">
      <c r="B192" s="289"/>
      <c r="C192" s="266" t="s">
        <v>2285</v>
      </c>
      <c r="D192" s="266"/>
      <c r="E192" s="266"/>
      <c r="F192" s="287" t="s">
        <v>2212</v>
      </c>
      <c r="G192" s="266"/>
      <c r="H192" s="266" t="s">
        <v>2286</v>
      </c>
      <c r="I192" s="266" t="s">
        <v>2287</v>
      </c>
      <c r="J192" s="266"/>
      <c r="K192" s="312"/>
    </row>
    <row r="193" spans="2:11" s="1" customFormat="1" ht="15" customHeight="1">
      <c r="B193" s="289"/>
      <c r="C193" s="266" t="s">
        <v>2288</v>
      </c>
      <c r="D193" s="266"/>
      <c r="E193" s="266"/>
      <c r="F193" s="287" t="s">
        <v>2212</v>
      </c>
      <c r="G193" s="266"/>
      <c r="H193" s="266" t="s">
        <v>2289</v>
      </c>
      <c r="I193" s="266" t="s">
        <v>2287</v>
      </c>
      <c r="J193" s="266"/>
      <c r="K193" s="312"/>
    </row>
    <row r="194" spans="2:11" s="1" customFormat="1" ht="15" customHeight="1">
      <c r="B194" s="289"/>
      <c r="C194" s="266" t="s">
        <v>2290</v>
      </c>
      <c r="D194" s="266"/>
      <c r="E194" s="266"/>
      <c r="F194" s="287" t="s">
        <v>2212</v>
      </c>
      <c r="G194" s="266"/>
      <c r="H194" s="266" t="s">
        <v>2291</v>
      </c>
      <c r="I194" s="266" t="s">
        <v>2287</v>
      </c>
      <c r="J194" s="266"/>
      <c r="K194" s="312"/>
    </row>
    <row r="195" spans="2:11" s="1" customFormat="1" ht="15" customHeight="1">
      <c r="B195" s="289"/>
      <c r="C195" s="326" t="s">
        <v>2292</v>
      </c>
      <c r="D195" s="266"/>
      <c r="E195" s="266"/>
      <c r="F195" s="287" t="s">
        <v>2212</v>
      </c>
      <c r="G195" s="266"/>
      <c r="H195" s="266" t="s">
        <v>2293</v>
      </c>
      <c r="I195" s="266" t="s">
        <v>2294</v>
      </c>
      <c r="J195" s="327" t="s">
        <v>2295</v>
      </c>
      <c r="K195" s="312"/>
    </row>
    <row r="196" spans="2:11" s="1" customFormat="1" ht="15" customHeight="1">
      <c r="B196" s="289"/>
      <c r="C196" s="326" t="s">
        <v>38</v>
      </c>
      <c r="D196" s="266"/>
      <c r="E196" s="266"/>
      <c r="F196" s="287" t="s">
        <v>2206</v>
      </c>
      <c r="G196" s="266"/>
      <c r="H196" s="263" t="s">
        <v>2296</v>
      </c>
      <c r="I196" s="266" t="s">
        <v>2297</v>
      </c>
      <c r="J196" s="266"/>
      <c r="K196" s="312"/>
    </row>
    <row r="197" spans="2:11" s="1" customFormat="1" ht="15" customHeight="1">
      <c r="B197" s="289"/>
      <c r="C197" s="326" t="s">
        <v>2298</v>
      </c>
      <c r="D197" s="266"/>
      <c r="E197" s="266"/>
      <c r="F197" s="287" t="s">
        <v>2206</v>
      </c>
      <c r="G197" s="266"/>
      <c r="H197" s="266" t="s">
        <v>2299</v>
      </c>
      <c r="I197" s="266" t="s">
        <v>2241</v>
      </c>
      <c r="J197" s="266"/>
      <c r="K197" s="312"/>
    </row>
    <row r="198" spans="2:11" s="1" customFormat="1" ht="15" customHeight="1">
      <c r="B198" s="289"/>
      <c r="C198" s="326" t="s">
        <v>2300</v>
      </c>
      <c r="D198" s="266"/>
      <c r="E198" s="266"/>
      <c r="F198" s="287" t="s">
        <v>2206</v>
      </c>
      <c r="G198" s="266"/>
      <c r="H198" s="266" t="s">
        <v>2301</v>
      </c>
      <c r="I198" s="266" t="s">
        <v>2241</v>
      </c>
      <c r="J198" s="266"/>
      <c r="K198" s="312"/>
    </row>
    <row r="199" spans="2:11" s="1" customFormat="1" ht="15" customHeight="1">
      <c r="B199" s="289"/>
      <c r="C199" s="326" t="s">
        <v>2302</v>
      </c>
      <c r="D199" s="266"/>
      <c r="E199" s="266"/>
      <c r="F199" s="287" t="s">
        <v>2212</v>
      </c>
      <c r="G199" s="266"/>
      <c r="H199" s="266" t="s">
        <v>2303</v>
      </c>
      <c r="I199" s="266" t="s">
        <v>2241</v>
      </c>
      <c r="J199" s="266"/>
      <c r="K199" s="312"/>
    </row>
    <row r="200" spans="2:11" s="1" customFormat="1" ht="15" customHeight="1">
      <c r="B200" s="318"/>
      <c r="C200" s="328"/>
      <c r="D200" s="319"/>
      <c r="E200" s="319"/>
      <c r="F200" s="319"/>
      <c r="G200" s="319"/>
      <c r="H200" s="319"/>
      <c r="I200" s="319"/>
      <c r="J200" s="319"/>
      <c r="K200" s="320"/>
    </row>
    <row r="201" spans="2:11" s="1" customFormat="1" ht="18.75" customHeight="1">
      <c r="B201" s="300"/>
      <c r="C201" s="310"/>
      <c r="D201" s="310"/>
      <c r="E201" s="310"/>
      <c r="F201" s="321"/>
      <c r="G201" s="310"/>
      <c r="H201" s="310"/>
      <c r="I201" s="310"/>
      <c r="J201" s="310"/>
      <c r="K201" s="300"/>
    </row>
    <row r="202" spans="2:11" s="1" customFormat="1" ht="18.75" customHeight="1">
      <c r="B202" s="273"/>
      <c r="C202" s="273"/>
      <c r="D202" s="273"/>
      <c r="E202" s="273"/>
      <c r="F202" s="273"/>
      <c r="G202" s="273"/>
      <c r="H202" s="273"/>
      <c r="I202" s="273"/>
      <c r="J202" s="273"/>
      <c r="K202" s="273"/>
    </row>
    <row r="203" spans="2:11" s="1" customFormat="1" ht="13.5">
      <c r="B203" s="255"/>
      <c r="C203" s="256"/>
      <c r="D203" s="256"/>
      <c r="E203" s="256"/>
      <c r="F203" s="256"/>
      <c r="G203" s="256"/>
      <c r="H203" s="256"/>
      <c r="I203" s="256"/>
      <c r="J203" s="256"/>
      <c r="K203" s="257"/>
    </row>
    <row r="204" spans="2:11" s="1" customFormat="1" ht="21" customHeight="1">
      <c r="B204" s="258"/>
      <c r="C204" s="391" t="s">
        <v>2304</v>
      </c>
      <c r="D204" s="391"/>
      <c r="E204" s="391"/>
      <c r="F204" s="391"/>
      <c r="G204" s="391"/>
      <c r="H204" s="391"/>
      <c r="I204" s="391"/>
      <c r="J204" s="391"/>
      <c r="K204" s="259"/>
    </row>
    <row r="205" spans="2:11" s="1" customFormat="1" ht="25.5" customHeight="1">
      <c r="B205" s="258"/>
      <c r="C205" s="329" t="s">
        <v>2305</v>
      </c>
      <c r="D205" s="329"/>
      <c r="E205" s="329"/>
      <c r="F205" s="329" t="s">
        <v>2306</v>
      </c>
      <c r="G205" s="330"/>
      <c r="H205" s="392" t="s">
        <v>2307</v>
      </c>
      <c r="I205" s="392"/>
      <c r="J205" s="392"/>
      <c r="K205" s="259"/>
    </row>
    <row r="206" spans="2:11" s="1" customFormat="1" ht="5.25" customHeight="1">
      <c r="B206" s="289"/>
      <c r="C206" s="284"/>
      <c r="D206" s="284"/>
      <c r="E206" s="284"/>
      <c r="F206" s="284"/>
      <c r="G206" s="310"/>
      <c r="H206" s="284"/>
      <c r="I206" s="284"/>
      <c r="J206" s="284"/>
      <c r="K206" s="312"/>
    </row>
    <row r="207" spans="2:11" s="1" customFormat="1" ht="15" customHeight="1">
      <c r="B207" s="289"/>
      <c r="C207" s="266" t="s">
        <v>2297</v>
      </c>
      <c r="D207" s="266"/>
      <c r="E207" s="266"/>
      <c r="F207" s="287" t="s">
        <v>39</v>
      </c>
      <c r="G207" s="266"/>
      <c r="H207" s="393" t="s">
        <v>2308</v>
      </c>
      <c r="I207" s="393"/>
      <c r="J207" s="393"/>
      <c r="K207" s="312"/>
    </row>
    <row r="208" spans="2:11" s="1" customFormat="1" ht="15" customHeight="1">
      <c r="B208" s="289"/>
      <c r="C208" s="266"/>
      <c r="D208" s="266"/>
      <c r="E208" s="266"/>
      <c r="F208" s="287" t="s">
        <v>40</v>
      </c>
      <c r="G208" s="266"/>
      <c r="H208" s="393" t="s">
        <v>2309</v>
      </c>
      <c r="I208" s="393"/>
      <c r="J208" s="393"/>
      <c r="K208" s="312"/>
    </row>
    <row r="209" spans="2:11" s="1" customFormat="1" ht="15" customHeight="1">
      <c r="B209" s="289"/>
      <c r="C209" s="266"/>
      <c r="D209" s="266"/>
      <c r="E209" s="266"/>
      <c r="F209" s="287" t="s">
        <v>43</v>
      </c>
      <c r="G209" s="266"/>
      <c r="H209" s="393" t="s">
        <v>2310</v>
      </c>
      <c r="I209" s="393"/>
      <c r="J209" s="393"/>
      <c r="K209" s="312"/>
    </row>
    <row r="210" spans="2:11" s="1" customFormat="1" ht="15" customHeight="1">
      <c r="B210" s="289"/>
      <c r="C210" s="266"/>
      <c r="D210" s="266"/>
      <c r="E210" s="266"/>
      <c r="F210" s="287" t="s">
        <v>41</v>
      </c>
      <c r="G210" s="266"/>
      <c r="H210" s="393" t="s">
        <v>2311</v>
      </c>
      <c r="I210" s="393"/>
      <c r="J210" s="393"/>
      <c r="K210" s="312"/>
    </row>
    <row r="211" spans="2:11" s="1" customFormat="1" ht="15" customHeight="1">
      <c r="B211" s="289"/>
      <c r="C211" s="266"/>
      <c r="D211" s="266"/>
      <c r="E211" s="266"/>
      <c r="F211" s="287" t="s">
        <v>42</v>
      </c>
      <c r="G211" s="266"/>
      <c r="H211" s="393" t="s">
        <v>2312</v>
      </c>
      <c r="I211" s="393"/>
      <c r="J211" s="393"/>
      <c r="K211" s="312"/>
    </row>
    <row r="212" spans="2:11" s="1" customFormat="1" ht="15" customHeight="1">
      <c r="B212" s="289"/>
      <c r="C212" s="266"/>
      <c r="D212" s="266"/>
      <c r="E212" s="266"/>
      <c r="F212" s="287"/>
      <c r="G212" s="266"/>
      <c r="H212" s="266"/>
      <c r="I212" s="266"/>
      <c r="J212" s="266"/>
      <c r="K212" s="312"/>
    </row>
    <row r="213" spans="2:11" s="1" customFormat="1" ht="15" customHeight="1">
      <c r="B213" s="289"/>
      <c r="C213" s="266" t="s">
        <v>2253</v>
      </c>
      <c r="D213" s="266"/>
      <c r="E213" s="266"/>
      <c r="F213" s="287" t="s">
        <v>74</v>
      </c>
      <c r="G213" s="266"/>
      <c r="H213" s="393" t="s">
        <v>2313</v>
      </c>
      <c r="I213" s="393"/>
      <c r="J213" s="393"/>
      <c r="K213" s="312"/>
    </row>
    <row r="214" spans="2:11" s="1" customFormat="1" ht="15" customHeight="1">
      <c r="B214" s="289"/>
      <c r="C214" s="266"/>
      <c r="D214" s="266"/>
      <c r="E214" s="266"/>
      <c r="F214" s="287" t="s">
        <v>2151</v>
      </c>
      <c r="G214" s="266"/>
      <c r="H214" s="393" t="s">
        <v>2152</v>
      </c>
      <c r="I214" s="393"/>
      <c r="J214" s="393"/>
      <c r="K214" s="312"/>
    </row>
    <row r="215" spans="2:11" s="1" customFormat="1" ht="15" customHeight="1">
      <c r="B215" s="289"/>
      <c r="C215" s="266"/>
      <c r="D215" s="266"/>
      <c r="E215" s="266"/>
      <c r="F215" s="287" t="s">
        <v>2149</v>
      </c>
      <c r="G215" s="266"/>
      <c r="H215" s="393" t="s">
        <v>2314</v>
      </c>
      <c r="I215" s="393"/>
      <c r="J215" s="393"/>
      <c r="K215" s="312"/>
    </row>
    <row r="216" spans="2:11" s="1" customFormat="1" ht="15" customHeight="1">
      <c r="B216" s="331"/>
      <c r="C216" s="266"/>
      <c r="D216" s="266"/>
      <c r="E216" s="266"/>
      <c r="F216" s="287" t="s">
        <v>2153</v>
      </c>
      <c r="G216" s="326"/>
      <c r="H216" s="394" t="s">
        <v>2154</v>
      </c>
      <c r="I216" s="394"/>
      <c r="J216" s="394"/>
      <c r="K216" s="332"/>
    </row>
    <row r="217" spans="2:11" s="1" customFormat="1" ht="15" customHeight="1">
      <c r="B217" s="331"/>
      <c r="C217" s="266"/>
      <c r="D217" s="266"/>
      <c r="E217" s="266"/>
      <c r="F217" s="287" t="s">
        <v>1009</v>
      </c>
      <c r="G217" s="326"/>
      <c r="H217" s="394" t="s">
        <v>1404</v>
      </c>
      <c r="I217" s="394"/>
      <c r="J217" s="394"/>
      <c r="K217" s="332"/>
    </row>
    <row r="218" spans="2:11" s="1" customFormat="1" ht="15" customHeight="1">
      <c r="B218" s="331"/>
      <c r="C218" s="266"/>
      <c r="D218" s="266"/>
      <c r="E218" s="266"/>
      <c r="F218" s="287"/>
      <c r="G218" s="326"/>
      <c r="H218" s="316"/>
      <c r="I218" s="316"/>
      <c r="J218" s="316"/>
      <c r="K218" s="332"/>
    </row>
    <row r="219" spans="2:11" s="1" customFormat="1" ht="15" customHeight="1">
      <c r="B219" s="331"/>
      <c r="C219" s="266" t="s">
        <v>2277</v>
      </c>
      <c r="D219" s="266"/>
      <c r="E219" s="266"/>
      <c r="F219" s="287">
        <v>1</v>
      </c>
      <c r="G219" s="326"/>
      <c r="H219" s="394" t="s">
        <v>2315</v>
      </c>
      <c r="I219" s="394"/>
      <c r="J219" s="394"/>
      <c r="K219" s="332"/>
    </row>
    <row r="220" spans="2:11" s="1" customFormat="1" ht="15" customHeight="1">
      <c r="B220" s="331"/>
      <c r="C220" s="266"/>
      <c r="D220" s="266"/>
      <c r="E220" s="266"/>
      <c r="F220" s="287">
        <v>2</v>
      </c>
      <c r="G220" s="326"/>
      <c r="H220" s="394" t="s">
        <v>2316</v>
      </c>
      <c r="I220" s="394"/>
      <c r="J220" s="394"/>
      <c r="K220" s="332"/>
    </row>
    <row r="221" spans="2:11" s="1" customFormat="1" ht="15" customHeight="1">
      <c r="B221" s="331"/>
      <c r="C221" s="266"/>
      <c r="D221" s="266"/>
      <c r="E221" s="266"/>
      <c r="F221" s="287">
        <v>3</v>
      </c>
      <c r="G221" s="326"/>
      <c r="H221" s="394" t="s">
        <v>2317</v>
      </c>
      <c r="I221" s="394"/>
      <c r="J221" s="394"/>
      <c r="K221" s="332"/>
    </row>
    <row r="222" spans="2:11" s="1" customFormat="1" ht="15" customHeight="1">
      <c r="B222" s="331"/>
      <c r="C222" s="266"/>
      <c r="D222" s="266"/>
      <c r="E222" s="266"/>
      <c r="F222" s="287">
        <v>4</v>
      </c>
      <c r="G222" s="326"/>
      <c r="H222" s="394" t="s">
        <v>2318</v>
      </c>
      <c r="I222" s="394"/>
      <c r="J222" s="394"/>
      <c r="K222" s="332"/>
    </row>
    <row r="223" spans="2:11" s="1" customFormat="1" ht="12.75" customHeight="1">
      <c r="B223" s="333"/>
      <c r="C223" s="334"/>
      <c r="D223" s="334"/>
      <c r="E223" s="334"/>
      <c r="F223" s="334"/>
      <c r="G223" s="334"/>
      <c r="H223" s="334"/>
      <c r="I223" s="334"/>
      <c r="J223" s="334"/>
      <c r="K223" s="335"/>
    </row>
  </sheetData>
  <sheetProtection formatCells="0" formatColumns="0" formatRows="0" insertColumns="0" insertRows="0" insertHyperlinks="0" deleteColumns="0" deleteRows="0" sort="0" autoFilter="0" pivotTables="0"/>
  <mergeCells count="77">
    <mergeCell ref="G44:J44"/>
    <mergeCell ref="G45:J45"/>
    <mergeCell ref="C6:J6"/>
    <mergeCell ref="C7:J7"/>
    <mergeCell ref="D11:J11"/>
    <mergeCell ref="D15:J15"/>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7:J217"/>
    <mergeCell ref="H219:J219"/>
    <mergeCell ref="H220:J220"/>
    <mergeCell ref="H221:J221"/>
    <mergeCell ref="H222:J222"/>
    <mergeCell ref="H211:J211"/>
    <mergeCell ref="H213:J213"/>
    <mergeCell ref="H214:J214"/>
    <mergeCell ref="H215:J215"/>
    <mergeCell ref="H216:J216"/>
    <mergeCell ref="H205:J205"/>
    <mergeCell ref="H207:J207"/>
    <mergeCell ref="H208:J208"/>
    <mergeCell ref="H209:J209"/>
    <mergeCell ref="H210:J210"/>
    <mergeCell ref="C102:J102"/>
    <mergeCell ref="C122:J122"/>
    <mergeCell ref="C147:J147"/>
    <mergeCell ref="C171:J171"/>
    <mergeCell ref="C204:J204"/>
  </mergeCells>
  <pageMargins left="0.7" right="0.7" top="0.78740157499999996" bottom="0.78740157499999996"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16</vt:i4>
      </vt:variant>
    </vt:vector>
  </HeadingPairs>
  <TitlesOfParts>
    <vt:vector size="25" baseType="lpstr">
      <vt:lpstr>Rekapitulace zakázky</vt:lpstr>
      <vt:lpstr>SO01 - 03 - stavební úpravy</vt:lpstr>
      <vt:lpstr>SO01 - 02 - střecha</vt:lpstr>
      <vt:lpstr>SO01 - 01 - Sanace</vt:lpstr>
      <vt:lpstr>SO 02 - Oprava silnoproud...</vt:lpstr>
      <vt:lpstr>SO 02.1 - Stavební přípom...</vt:lpstr>
      <vt:lpstr>SO03 - bytová jednotka</vt:lpstr>
      <vt:lpstr>VRN - Vedlejší rozpočtové...</vt:lpstr>
      <vt:lpstr>Pokyny pro vyplnění</vt:lpstr>
      <vt:lpstr>'Rekapitulace zakázky'!Názvy_tisku</vt:lpstr>
      <vt:lpstr>'SO 02 - Oprava silnoproud...'!Názvy_tisku</vt:lpstr>
      <vt:lpstr>'SO 02.1 - Stavební přípom...'!Názvy_tisku</vt:lpstr>
      <vt:lpstr>'SO01 - 01 - Sanace'!Názvy_tisku</vt:lpstr>
      <vt:lpstr>'SO01 - 02 - střecha'!Názvy_tisku</vt:lpstr>
      <vt:lpstr>'SO01 - 03 - stavební úpravy'!Názvy_tisku</vt:lpstr>
      <vt:lpstr>'SO03 - bytová jednotka'!Názvy_tisku</vt:lpstr>
      <vt:lpstr>'VRN - Vedlejší rozpočtové...'!Názvy_tisku</vt:lpstr>
      <vt:lpstr>'Rekapitulace zakázky'!Oblast_tisku</vt:lpstr>
      <vt:lpstr>'SO 02 - Oprava silnoproud...'!Oblast_tisku</vt:lpstr>
      <vt:lpstr>'SO 02.1 - Stavební přípom...'!Oblast_tisku</vt:lpstr>
      <vt:lpstr>'SO01 - 01 - Sanace'!Oblast_tisku</vt:lpstr>
      <vt:lpstr>'SO01 - 02 - střecha'!Oblast_tisku</vt:lpstr>
      <vt:lpstr>'SO01 - 03 - stavební úpravy'!Oblast_tisku</vt:lpstr>
      <vt:lpstr>'SO03 - bytová jednotka'!Oblast_tisku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Studený Marek, Ing. et Ing.</dc:creator>
  <cp:lastModifiedBy>Duda Vlastimil, Ing.</cp:lastModifiedBy>
  <dcterms:created xsi:type="dcterms:W3CDTF">2021-05-04T13:07:55Z</dcterms:created>
  <dcterms:modified xsi:type="dcterms:W3CDTF">2021-05-12T08:10:03Z</dcterms:modified>
</cp:coreProperties>
</file>